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Entrate" sheetId="1" r:id="rId1"/>
    <sheet name="Uscite" sheetId="2" r:id="rId2"/>
  </sheets>
  <definedNames>
    <definedName name="_xlnm._FilterDatabase" localSheetId="0" hidden="1">'Entrate'!$D$1:$D$185</definedName>
    <definedName name="_xlnm._FilterDatabase" localSheetId="1" hidden="1">'Uscite'!$D$1:$D$302</definedName>
    <definedName name="_xlnm.Print_Titles" localSheetId="0">'Entrate'!$1:$4</definedName>
    <definedName name="_xlnm.Print_Titles" localSheetId="1">'Uscite'!$1:$4</definedName>
  </definedNames>
  <calcPr fullCalcOnLoad="1"/>
</workbook>
</file>

<file path=xl/sharedStrings.xml><?xml version="1.0" encoding="utf-8"?>
<sst xmlns="http://schemas.openxmlformats.org/spreadsheetml/2006/main" count="453" uniqueCount="191">
  <si>
    <t>Titolo</t>
  </si>
  <si>
    <t>Categoria</t>
  </si>
  <si>
    <t>Capitolo</t>
  </si>
  <si>
    <t>Articolo</t>
  </si>
  <si>
    <t>Avanzo d'amministrazione</t>
  </si>
  <si>
    <t>sottogestione Comune</t>
  </si>
  <si>
    <t>sottogestione ex Fossa di Pozzolo</t>
  </si>
  <si>
    <t>sottogestione ex Sud-Ovest MN</t>
  </si>
  <si>
    <t>TITOLO 1 - ENTRATE CORRENTI</t>
  </si>
  <si>
    <t>Categoria 1 - Rendite patrimoniali</t>
  </si>
  <si>
    <t>Fitti reali di immobili</t>
  </si>
  <si>
    <t>Canoni per concessioni precarie</t>
  </si>
  <si>
    <t>Alienazione prodotti di pertinenze consorziali</t>
  </si>
  <si>
    <t>Dividendi su valori mobiliari</t>
  </si>
  <si>
    <t>Totale Categoria 1</t>
  </si>
  <si>
    <t>Categoria 2 - Rendite finanziarie</t>
  </si>
  <si>
    <t>Interessi attivi</t>
  </si>
  <si>
    <t>Totale Categoria 2</t>
  </si>
  <si>
    <t>Categoria 3 - Contributi consortili</t>
  </si>
  <si>
    <t>Contributo generale di esercizio</t>
  </si>
  <si>
    <t>Contributo per la costruzione ed esercizio delle opere di bonifica idraulica</t>
  </si>
  <si>
    <t>Contributo per la costruzione ed esercizio delle opere irrigue</t>
  </si>
  <si>
    <t>Contributo per la costruzione ed esercizio delle opere pluvirrigue</t>
  </si>
  <si>
    <t>Contributo per la costruzione ed esercizio di altre opere</t>
  </si>
  <si>
    <t>Contributo per la costruzione ed esercizio delle opere idrauliche</t>
  </si>
  <si>
    <t>Contributo per irrigazioni straordinarie</t>
  </si>
  <si>
    <t>Contributi per maggiori competenze irrigue</t>
  </si>
  <si>
    <t>Contributo Consorzio di bonifica Veronese</t>
  </si>
  <si>
    <t>Contributi giochi caccia</t>
  </si>
  <si>
    <t>Totale Categoria 3</t>
  </si>
  <si>
    <t>Categoria 4 - Contributi pubblici all'attività corrente</t>
  </si>
  <si>
    <t>Contributi della Regione</t>
  </si>
  <si>
    <t>Contributi da altri Enti</t>
  </si>
  <si>
    <t>Totale Categoria 4</t>
  </si>
  <si>
    <t>Categoria 5 - Proventi diversi</t>
  </si>
  <si>
    <t>Recupero delle spese generali da opere in concessione eseguite in appalto</t>
  </si>
  <si>
    <t>Recupero spese per opere in concessione eseguite in amministrazione diretta</t>
  </si>
  <si>
    <t>Recupero spese per opere eseguite per conto di privati ed Enti</t>
  </si>
  <si>
    <t>Ammende e risarcimenti</t>
  </si>
  <si>
    <t>Rimborsi e recuperi vari non direttamente attribuibili alle reti</t>
  </si>
  <si>
    <t>Rimborsi e recuperi vari di esclusiva pertinenza della rete di bonifica idraulica</t>
  </si>
  <si>
    <t>Rimborsi e recuperi vari di esclusiva pertinenza della rete irrigua</t>
  </si>
  <si>
    <t>Rimborsi e recuperi vari di esclusiva pertinenza della rete pluvirrigua</t>
  </si>
  <si>
    <t>Canoni su beni demaniali</t>
  </si>
  <si>
    <t>Canoni d'affranco per stralci dalla contribuenza d'esercizio</t>
  </si>
  <si>
    <t>Conferimento straordinario interno</t>
  </si>
  <si>
    <t>Totale Categoria 5</t>
  </si>
  <si>
    <t>TOTALE TITOLO 1</t>
  </si>
  <si>
    <t>TITOLO 2 - ENTRATE IN CONTO CAPITALE</t>
  </si>
  <si>
    <t>Categoria 1</t>
  </si>
  <si>
    <t>Alienazione beni patrimoniali</t>
  </si>
  <si>
    <t>Riscossione di mutui passivi</t>
  </si>
  <si>
    <t>Quote pluriennali per acquisto attività  patrimoniali</t>
  </si>
  <si>
    <t>Recupero di crediti diversi</t>
  </si>
  <si>
    <t>TOTALE TITOLO 2</t>
  </si>
  <si>
    <t>TITOLO 3 - CONTABILITA' SPECIALI</t>
  </si>
  <si>
    <t>Categoria 1 - Partite di giro</t>
  </si>
  <si>
    <t>Ritenute fiscali</t>
  </si>
  <si>
    <t>Ritenute previdenziali e assicurative</t>
  </si>
  <si>
    <t>Ritenute sindacali</t>
  </si>
  <si>
    <t>Depositi cauzionali</t>
  </si>
  <si>
    <t>Recupero spese per opere varie di interesse privato</t>
  </si>
  <si>
    <t>Rimborsi dal fondo quiescenza E.N.P.A.I.A.</t>
  </si>
  <si>
    <t>Recupero fondo economale</t>
  </si>
  <si>
    <t>Recupero anticipazioni varie</t>
  </si>
  <si>
    <t>Introiti per conto di terzi</t>
  </si>
  <si>
    <t>Riscossione ruoli di contribuenza</t>
  </si>
  <si>
    <t>Categoria 2 - Gestioni speciali</t>
  </si>
  <si>
    <t>Fondo ricostruzione impianti</t>
  </si>
  <si>
    <t>Fondo sistemazione manufatti di scarico</t>
  </si>
  <si>
    <t>Fondo previdenza operai</t>
  </si>
  <si>
    <t>Fondo trattamento di fine rapporto</t>
  </si>
  <si>
    <t>Gestione lavori in concessione</t>
  </si>
  <si>
    <t>Gestione di impianti ed opere in convenzione</t>
  </si>
  <si>
    <t>TOTALE TITOLO 3</t>
  </si>
  <si>
    <t>Disavanzo d'amministrazione</t>
  </si>
  <si>
    <t>Categoria 1 - Oneri patrimoniali</t>
  </si>
  <si>
    <t>Imposte e tasse</t>
  </si>
  <si>
    <t>Assicurazioni relative agli immobili di proprietà consorziale</t>
  </si>
  <si>
    <t>Manutenzione ordinaria e straordinaria beni di proprietà consorziale</t>
  </si>
  <si>
    <t>Categoria 2 - Oneri finanziari</t>
  </si>
  <si>
    <t>Interessi passivi su c/c di Tesoreria</t>
  </si>
  <si>
    <t>Interessi passivi su mutui e finanziamenti vari</t>
  </si>
  <si>
    <t>Categoria 3 - Spese generali</t>
  </si>
  <si>
    <t>Indennità di carica, compensi e rimborso spese agli Amministratori</t>
  </si>
  <si>
    <t>Spese di rappresentanza</t>
  </si>
  <si>
    <t>Spese elettorali e per riordino regionale</t>
  </si>
  <si>
    <t>Contributi associativi</t>
  </si>
  <si>
    <t>Spese legali e notarili</t>
  </si>
  <si>
    <t>Spese per la Tesoreria</t>
  </si>
  <si>
    <t>Compensi per la riscossione dei contributi consortili</t>
  </si>
  <si>
    <t>Spese per la conservazione del Catasto</t>
  </si>
  <si>
    <t>Sgravi e rimborsi ordinari</t>
  </si>
  <si>
    <t>Sgravi e rimborsi per minori competenze irrigue</t>
  </si>
  <si>
    <t>Fitti uffici</t>
  </si>
  <si>
    <t>Spese per il funzionamento degli uffici (cancelleria, energia elettrica, gas, acqua, riscaldamento, postelegrafoniche, etc.)</t>
  </si>
  <si>
    <t>Consulenze</t>
  </si>
  <si>
    <t>Oneri fiscali</t>
  </si>
  <si>
    <t>Acquisto attrezzature e procedure informatiche, macchine e strumenti tecnici per gli uffici</t>
  </si>
  <si>
    <t>Categoria 4 - Spese per il personale</t>
  </si>
  <si>
    <t>Retribuzione e assegni personale d'ufficio (dirigenti, quadri, impiegati)</t>
  </si>
  <si>
    <t>Retribuzione e assegni personale operaio fisso</t>
  </si>
  <si>
    <t>Retribuzione e assegni personale operaio stagionale</t>
  </si>
  <si>
    <t>Contributi assicurativi e previdenziali per il personale d'ufficio</t>
  </si>
  <si>
    <t>Contributi assicurativi e previdenziali per il personale operaio fisso</t>
  </si>
  <si>
    <t>Contributi assicurativi e previdenziali per il personale operaio stagionale</t>
  </si>
  <si>
    <t>Accantonamenti per trattamento di fine rapporto personale d'ufficio</t>
  </si>
  <si>
    <t>Accantonamenti per trattamento di fine rapporto personale operaio fisso</t>
  </si>
  <si>
    <t>Accantonamenti per fondo di previdenza personale operaio fisso</t>
  </si>
  <si>
    <t>Altri oneri accessori (missioni, trasferte, rimborso km) per il personale d'ufficio</t>
  </si>
  <si>
    <t>Altri oneri accessori (missioni, trasferte, rimborso km) per il personale operaio fisso</t>
  </si>
  <si>
    <t>Altri oneri accessori (missioni, trasferte, rimborso km) per il personale operaio stagionale</t>
  </si>
  <si>
    <t>Pensioni a carico del Consorzio</t>
  </si>
  <si>
    <t>Aggiornamento professionale</t>
  </si>
  <si>
    <t>Spese per la sicurezza e la tutela dei luoghi di lavoro - acquisto vestiario e d.p.i.</t>
  </si>
  <si>
    <t>Categoria 5 - Gestione ed esercizio delle opere</t>
  </si>
  <si>
    <t>Rete di bonifica idraulica: manutenzione delle opere</t>
  </si>
  <si>
    <t>Rete di bonifica idraulica: funzionamento impianti idrovori</t>
  </si>
  <si>
    <t>Rete di bonifica idraulica: spese generali esclusive del servizio</t>
  </si>
  <si>
    <t>Rete irrigua: manutenzione delle opere</t>
  </si>
  <si>
    <t>Rete irrigua: funzionamento impianti idrovori</t>
  </si>
  <si>
    <t>Rete irrigua: spese generali esclusive del servizio</t>
  </si>
  <si>
    <t>Rete pluvirrigua: manutenzione delle opere</t>
  </si>
  <si>
    <t>Rete pluvirrigua: funzionamento impianti idrovori</t>
  </si>
  <si>
    <t>Rete pluvirrigua: spese generali esclusive del servizio</t>
  </si>
  <si>
    <t>Rete promiscua: manutenzione delle opere</t>
  </si>
  <si>
    <t>Rete promiscua: funzionamento impianti idrovori</t>
  </si>
  <si>
    <t>Rete promiscua: spese generali esclusive del servizio</t>
  </si>
  <si>
    <t>Categoria 6 - Spese comuni per i servizio operativi (spese non direttamente imputabili alle reti)</t>
  </si>
  <si>
    <t xml:space="preserve">Utilizzo, manutenzione ed ammortamento mezzi di locomozione e trasporto </t>
  </si>
  <si>
    <t>Utilizzo, manutenzione ed ammortamento macchine operatrici ed attrezzi meccanici</t>
  </si>
  <si>
    <t>Utilizzo e manutenzione ordinaria officina e magazzino - approvvigionamento di scorte</t>
  </si>
  <si>
    <t>Acquisto mezzi di locomozione e trasporto</t>
  </si>
  <si>
    <t>Acquisto macchine operatrici ed attrezzi meccanici</t>
  </si>
  <si>
    <t>Acquisto macchinari ed attrezzature d'officina e magazzino - manutenzione straordinaria locali</t>
  </si>
  <si>
    <t>Totale Categoria 6</t>
  </si>
  <si>
    <t>Categoria 7 - Fondi</t>
  </si>
  <si>
    <t>Fondo di riserva</t>
  </si>
  <si>
    <t>Fondo spese impreviste</t>
  </si>
  <si>
    <t>Fondo recupero spese generali da OO.PP.</t>
  </si>
  <si>
    <t>Totale Categoria 7</t>
  </si>
  <si>
    <t>TITOLO 2 - USCITE IN CONTO CAPITALE</t>
  </si>
  <si>
    <t>Acquisto attività patrimoniali</t>
  </si>
  <si>
    <t>Rimborso quote capitale dei mutui passivi</t>
  </si>
  <si>
    <t>Restituzione prestiti e finanziamenti vari</t>
  </si>
  <si>
    <t>Versamento ritenute fiscali</t>
  </si>
  <si>
    <t>Versamento ritenute previdenziali e assicurative</t>
  </si>
  <si>
    <t>Versamento ritenute sindacali</t>
  </si>
  <si>
    <t>Restituzione depositi cauzionali</t>
  </si>
  <si>
    <t>Spese per opere varie di interesse privato</t>
  </si>
  <si>
    <t>Pagamenti dei trattamenti di fine rapporto a carico del fondo E.N.P.A.I.A.</t>
  </si>
  <si>
    <t>Anticipazione fondo economale</t>
  </si>
  <si>
    <t>Anticipazioni varie</t>
  </si>
  <si>
    <t>Versamento ai terzi delle somme per loro conto introitate</t>
  </si>
  <si>
    <t>Attribuzione ruoli di contribuenza</t>
  </si>
  <si>
    <t xml:space="preserve">Fondo sistemazione manufatti di scarico </t>
  </si>
  <si>
    <t>TOTALE ENTRATE DI COMPETENZA</t>
  </si>
  <si>
    <t>TOTALE USCITE DI COMPETENZA</t>
  </si>
  <si>
    <t>Riscossione prestiti e finanziamenti vari</t>
  </si>
  <si>
    <t>Quota consortile lavori in concessione</t>
  </si>
  <si>
    <t>DESCRIZIONE DELLE ENTRATE</t>
  </si>
  <si>
    <t>Attività di informazione agli Utenti</t>
  </si>
  <si>
    <t>differenze rispetto a:</t>
  </si>
  <si>
    <t>TOTALE ENTRATE EFFETTIVE</t>
  </si>
  <si>
    <t>TOTALE USCITE EFFETTIVE</t>
  </si>
  <si>
    <t>Rimborsi e recuperi vari di esclusiva pertinenza della rete promiscua</t>
  </si>
  <si>
    <t>Manutenzione ordinaria e straordinaria beni di proprietà demaniale</t>
  </si>
  <si>
    <t>Assicurazioni dell'Ente: RCT - RCO ordinaria ed RC patrimoniale</t>
  </si>
  <si>
    <t>Assicurazioni per il personale: RC progettisti e rimborso danni automezzi di proprietà</t>
  </si>
  <si>
    <t>Contributo esonerativo assunzione disabili</t>
  </si>
  <si>
    <t>Assicurazioni relative agli immobili di proprietà demaniale</t>
  </si>
  <si>
    <t>Trattenute IVA da scissione dei pagamenti</t>
  </si>
  <si>
    <t>Versamento trattenute IVA da scissione dei pagamenti</t>
  </si>
  <si>
    <t>previsioni iniziali</t>
  </si>
  <si>
    <t>previsioni assestate</t>
  </si>
  <si>
    <t>Fondo contributi inesigibili</t>
  </si>
  <si>
    <t>DESCRIZIONE DELLE USCITE</t>
  </si>
  <si>
    <t>TITOLO 1 - USCITE CORRENTI</t>
  </si>
  <si>
    <t>Sovvenzioni e contributi ad enti ed istituzioni</t>
  </si>
  <si>
    <t>Fondo progetti di innovazione tecnologica (art. 113 D.Lgs. 50/2016)</t>
  </si>
  <si>
    <t>Trattenute IVA da scissione dei pagamenti - attività commerciale</t>
  </si>
  <si>
    <t>totale variazioni</t>
  </si>
  <si>
    <t>Rete promiscua: manutenzione delle opere (RILEVANTE IVA)</t>
  </si>
  <si>
    <t>ESERCIZIO 2022</t>
  </si>
  <si>
    <t>ESERCIZIO 2023</t>
  </si>
  <si>
    <t>2022 iniziale</t>
  </si>
  <si>
    <t>2022 assestato</t>
  </si>
  <si>
    <t xml:space="preserve">BILANCIO DI PREVISIONE PER L'ESERCIZIO 2023 </t>
  </si>
  <si>
    <t>riprova</t>
  </si>
  <si>
    <t>tot. Entrate senza ruoli</t>
  </si>
  <si>
    <t>tot contr. da iscrivere a ruolo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</si>
</sst>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6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/>
      <bottom/>
    </border>
    <border>
      <left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 style="hair"/>
      <top style="hair"/>
      <bottom/>
    </border>
    <border>
      <left style="medium"/>
      <right style="hair"/>
      <top/>
      <bottom style="hair"/>
    </border>
    <border>
      <left/>
      <right style="medium"/>
      <top style="hair"/>
      <bottom/>
    </border>
    <border>
      <left style="hair"/>
      <right style="medium"/>
      <top style="hair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4" fillId="0" borderId="12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4" fillId="0" borderId="11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33" borderId="13" xfId="0" applyFill="1" applyBorder="1" applyAlignment="1">
      <alignment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64" fontId="0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43" fontId="3" fillId="7" borderId="16" xfId="0" applyNumberFormat="1" applyFont="1" applyFill="1" applyBorder="1" applyAlignment="1">
      <alignment/>
    </xf>
    <xf numFmtId="43" fontId="4" fillId="7" borderId="16" xfId="0" applyNumberFormat="1" applyFont="1" applyFill="1" applyBorder="1" applyAlignment="1">
      <alignment/>
    </xf>
    <xf numFmtId="43" fontId="0" fillId="7" borderId="16" xfId="0" applyNumberFormat="1" applyFont="1" applyFill="1" applyBorder="1" applyAlignment="1">
      <alignment/>
    </xf>
    <xf numFmtId="43" fontId="4" fillId="7" borderId="17" xfId="0" applyNumberFormat="1" applyFont="1" applyFill="1" applyBorder="1" applyAlignment="1">
      <alignment/>
    </xf>
    <xf numFmtId="43" fontId="0" fillId="7" borderId="17" xfId="0" applyNumberFormat="1" applyFont="1" applyFill="1" applyBorder="1" applyAlignment="1">
      <alignment/>
    </xf>
    <xf numFmtId="164" fontId="2" fillId="7" borderId="14" xfId="0" applyNumberFormat="1" applyFont="1" applyFill="1" applyBorder="1" applyAlignment="1">
      <alignment horizontal="center" vertical="center" wrapText="1"/>
    </xf>
    <xf numFmtId="164" fontId="2" fillId="7" borderId="18" xfId="0" applyNumberFormat="1" applyFont="1" applyFill="1" applyBorder="1" applyAlignment="1">
      <alignment horizontal="center" vertical="center" wrapText="1"/>
    </xf>
    <xf numFmtId="43" fontId="4" fillId="0" borderId="12" xfId="0" applyNumberFormat="1" applyFont="1" applyBorder="1" applyAlignment="1">
      <alignment/>
    </xf>
    <xf numFmtId="43" fontId="0" fillId="0" borderId="12" xfId="0" applyNumberFormat="1" applyFont="1" applyBorder="1" applyAlignment="1">
      <alignment/>
    </xf>
    <xf numFmtId="43" fontId="3" fillId="0" borderId="12" xfId="0" applyNumberFormat="1" applyFont="1" applyBorder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43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44" fillId="0" borderId="10" xfId="0" applyFont="1" applyBorder="1" applyAlignment="1">
      <alignment/>
    </xf>
    <xf numFmtId="43" fontId="4" fillId="0" borderId="17" xfId="0" applyNumberFormat="1" applyFont="1" applyBorder="1" applyAlignment="1">
      <alignment/>
    </xf>
    <xf numFmtId="43" fontId="0" fillId="0" borderId="17" xfId="0" applyNumberFormat="1" applyFont="1" applyBorder="1" applyAlignment="1">
      <alignment/>
    </xf>
    <xf numFmtId="43" fontId="3" fillId="0" borderId="17" xfId="0" applyNumberFormat="1" applyFont="1" applyBorder="1" applyAlignment="1">
      <alignment/>
    </xf>
    <xf numFmtId="164" fontId="0" fillId="0" borderId="0" xfId="0" applyNumberFormat="1" applyFont="1" applyAlignment="1">
      <alignment horizontal="right"/>
    </xf>
    <xf numFmtId="43" fontId="0" fillId="0" borderId="19" xfId="0" applyNumberFormat="1" applyFont="1" applyBorder="1" applyAlignment="1">
      <alignment/>
    </xf>
    <xf numFmtId="43" fontId="0" fillId="0" borderId="20" xfId="0" applyNumberFormat="1" applyBorder="1" applyAlignment="1">
      <alignment/>
    </xf>
    <xf numFmtId="43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6" fillId="7" borderId="23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43" fontId="2" fillId="7" borderId="25" xfId="0" applyNumberFormat="1" applyFont="1" applyFill="1" applyBorder="1" applyAlignment="1">
      <alignment horizontal="center" vertical="center" wrapText="1"/>
    </xf>
    <xf numFmtId="43" fontId="2" fillId="7" borderId="26" xfId="0" applyNumberFormat="1" applyFont="1" applyFill="1" applyBorder="1" applyAlignment="1">
      <alignment horizontal="center" vertical="center" wrapText="1"/>
    </xf>
    <xf numFmtId="164" fontId="2" fillId="7" borderId="13" xfId="0" applyNumberFormat="1" applyFont="1" applyFill="1" applyBorder="1" applyAlignment="1">
      <alignment horizontal="center" vertical="center" wrapText="1"/>
    </xf>
    <xf numFmtId="164" fontId="2" fillId="7" borderId="27" xfId="0" applyNumberFormat="1" applyFont="1" applyFill="1" applyBorder="1" applyAlignment="1">
      <alignment horizontal="center" vertical="center" wrapText="1"/>
    </xf>
    <xf numFmtId="43" fontId="2" fillId="5" borderId="25" xfId="0" applyNumberFormat="1" applyFont="1" applyFill="1" applyBorder="1" applyAlignment="1">
      <alignment horizontal="center" vertical="center" wrapText="1"/>
    </xf>
    <xf numFmtId="43" fontId="2" fillId="5" borderId="26" xfId="0" applyNumberFormat="1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43" fontId="2" fillId="5" borderId="28" xfId="0" applyNumberFormat="1" applyFont="1" applyFill="1" applyBorder="1" applyAlignment="1">
      <alignment horizontal="center" vertical="center" wrapText="1"/>
    </xf>
    <xf numFmtId="43" fontId="2" fillId="5" borderId="18" xfId="0" applyNumberFormat="1" applyFont="1" applyFill="1" applyBorder="1" applyAlignment="1">
      <alignment horizontal="center" vertical="center" wrapText="1"/>
    </xf>
    <xf numFmtId="164" fontId="9" fillId="0" borderId="29" xfId="0" applyNumberFormat="1" applyFont="1" applyBorder="1" applyAlignment="1">
      <alignment horizontal="center" wrapText="1"/>
    </xf>
    <xf numFmtId="164" fontId="9" fillId="0" borderId="30" xfId="0" applyNumberFormat="1" applyFont="1" applyBorder="1" applyAlignment="1">
      <alignment horizontal="center" wrapText="1"/>
    </xf>
    <xf numFmtId="0" fontId="2" fillId="33" borderId="31" xfId="0" applyFont="1" applyFill="1" applyBorder="1" applyAlignment="1">
      <alignment horizontal="center" vertical="center" textRotation="90"/>
    </xf>
    <xf numFmtId="0" fontId="2" fillId="33" borderId="32" xfId="0" applyFont="1" applyFill="1" applyBorder="1" applyAlignment="1">
      <alignment horizontal="center" vertical="center" textRotation="90"/>
    </xf>
    <xf numFmtId="0" fontId="2" fillId="33" borderId="33" xfId="0" applyFont="1" applyFill="1" applyBorder="1" applyAlignment="1">
      <alignment horizontal="center" vertical="center" textRotation="90"/>
    </xf>
    <xf numFmtId="43" fontId="2" fillId="5" borderId="13" xfId="0" applyNumberFormat="1" applyFont="1" applyFill="1" applyBorder="1" applyAlignment="1">
      <alignment horizontal="center" vertical="center" wrapText="1"/>
    </xf>
    <xf numFmtId="43" fontId="2" fillId="5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showGridLines="0" tabSelected="1" zoomScale="150" zoomScaleNormal="150" zoomScalePageLayoutView="0" workbookViewId="0" topLeftCell="A1">
      <pane ySplit="4" topLeftCell="A162" activePane="bottomLeft" state="frozen"/>
      <selection pane="topLeft" activeCell="R28" sqref="R28"/>
      <selection pane="bottomLeft" activeCell="E186" sqref="E186"/>
    </sheetView>
  </sheetViews>
  <sheetFormatPr defaultColWidth="9.140625" defaultRowHeight="12.75"/>
  <cols>
    <col min="1" max="2" width="3.28125" style="23" bestFit="1" customWidth="1"/>
    <col min="3" max="3" width="4.57421875" style="23" bestFit="1" customWidth="1"/>
    <col min="4" max="4" width="3.28125" style="23" bestFit="1" customWidth="1"/>
    <col min="5" max="5" width="57.7109375" style="24" customWidth="1"/>
    <col min="6" max="6" width="14.7109375" style="25" customWidth="1"/>
    <col min="7" max="8" width="14.7109375" style="26" customWidth="1"/>
    <col min="9" max="9" width="14.7109375" style="25" customWidth="1"/>
    <col min="10" max="11" width="14.7109375" style="26" customWidth="1"/>
  </cols>
  <sheetData>
    <row r="1" spans="1:11" s="48" customFormat="1" ht="30" customHeight="1">
      <c r="A1" s="42" t="s">
        <v>187</v>
      </c>
      <c r="B1" s="43"/>
      <c r="C1" s="43"/>
      <c r="D1" s="43"/>
      <c r="E1" s="44"/>
      <c r="F1" s="45"/>
      <c r="G1" s="46"/>
      <c r="H1" s="47"/>
      <c r="I1" s="45"/>
      <c r="J1" s="46"/>
      <c r="K1" s="47"/>
    </row>
    <row r="2" spans="1:11" ht="18" customHeight="1">
      <c r="A2" s="74" t="s">
        <v>0</v>
      </c>
      <c r="B2" s="74" t="s">
        <v>1</v>
      </c>
      <c r="C2" s="74" t="s">
        <v>2</v>
      </c>
      <c r="D2" s="74" t="s">
        <v>3</v>
      </c>
      <c r="E2" s="27"/>
      <c r="F2" s="67" t="s">
        <v>183</v>
      </c>
      <c r="G2" s="68"/>
      <c r="H2" s="69"/>
      <c r="I2" s="58" t="s">
        <v>184</v>
      </c>
      <c r="J2" s="59"/>
      <c r="K2" s="60"/>
    </row>
    <row r="3" spans="1:11" ht="18" customHeight="1">
      <c r="A3" s="75"/>
      <c r="B3" s="75"/>
      <c r="C3" s="75"/>
      <c r="D3" s="75"/>
      <c r="E3" s="29" t="s">
        <v>160</v>
      </c>
      <c r="F3" s="65" t="s">
        <v>173</v>
      </c>
      <c r="G3" s="77" t="s">
        <v>181</v>
      </c>
      <c r="H3" s="70" t="s">
        <v>174</v>
      </c>
      <c r="I3" s="61" t="s">
        <v>173</v>
      </c>
      <c r="J3" s="63" t="s">
        <v>162</v>
      </c>
      <c r="K3" s="64"/>
    </row>
    <row r="4" spans="1:11" ht="18" customHeight="1">
      <c r="A4" s="76"/>
      <c r="B4" s="76"/>
      <c r="C4" s="76"/>
      <c r="D4" s="76"/>
      <c r="E4" s="28"/>
      <c r="F4" s="66"/>
      <c r="G4" s="78"/>
      <c r="H4" s="71"/>
      <c r="I4" s="62"/>
      <c r="J4" s="37" t="s">
        <v>185</v>
      </c>
      <c r="K4" s="38" t="s">
        <v>186</v>
      </c>
    </row>
    <row r="5" spans="1:11" ht="12.75">
      <c r="A5" s="5"/>
      <c r="B5" s="5"/>
      <c r="C5" s="5"/>
      <c r="D5" s="5"/>
      <c r="E5" s="2"/>
      <c r="F5" s="52"/>
      <c r="G5" s="10"/>
      <c r="H5" s="41"/>
      <c r="I5" s="32"/>
      <c r="J5" s="10"/>
      <c r="K5" s="6"/>
    </row>
    <row r="6" spans="1:11" ht="12.75">
      <c r="A6" s="16">
        <v>0</v>
      </c>
      <c r="B6" s="16">
        <v>0</v>
      </c>
      <c r="C6" s="16">
        <v>1</v>
      </c>
      <c r="D6" s="16">
        <v>0</v>
      </c>
      <c r="E6" s="17" t="s">
        <v>4</v>
      </c>
      <c r="F6" s="50">
        <f>SUM(F7:F9)</f>
        <v>0</v>
      </c>
      <c r="G6" s="11">
        <f>SUM(G7:G9)</f>
        <v>537326.54</v>
      </c>
      <c r="H6" s="39">
        <f>SUM(H7:H9)</f>
        <v>537326.54</v>
      </c>
      <c r="I6" s="33">
        <f>SUM(I7:I9)</f>
        <v>0</v>
      </c>
      <c r="J6" s="11">
        <f>SUM(J7:J9)</f>
        <v>0</v>
      </c>
      <c r="K6" s="8">
        <f>SUM(K7:K9)</f>
        <v>-537326.54</v>
      </c>
    </row>
    <row r="7" spans="1:11" ht="12.75">
      <c r="A7" s="18">
        <v>0</v>
      </c>
      <c r="B7" s="18">
        <v>0</v>
      </c>
      <c r="C7" s="18">
        <v>1</v>
      </c>
      <c r="D7" s="18">
        <v>1</v>
      </c>
      <c r="E7" s="19" t="s">
        <v>5</v>
      </c>
      <c r="F7" s="51">
        <v>0</v>
      </c>
      <c r="G7" s="20">
        <v>69037.98</v>
      </c>
      <c r="H7" s="40">
        <f>F7+G7</f>
        <v>69037.98</v>
      </c>
      <c r="I7" s="34">
        <v>0</v>
      </c>
      <c r="J7" s="20">
        <f>I7-$F7</f>
        <v>0</v>
      </c>
      <c r="K7" s="21">
        <f>I7-$H7</f>
        <v>-69037.98</v>
      </c>
    </row>
    <row r="8" spans="1:11" ht="12.75">
      <c r="A8" s="18">
        <v>0</v>
      </c>
      <c r="B8" s="18">
        <v>0</v>
      </c>
      <c r="C8" s="18">
        <v>1</v>
      </c>
      <c r="D8" s="18">
        <v>2</v>
      </c>
      <c r="E8" s="19" t="s">
        <v>6</v>
      </c>
      <c r="F8" s="51">
        <v>0</v>
      </c>
      <c r="G8" s="20">
        <v>79810.45</v>
      </c>
      <c r="H8" s="40">
        <f aca="true" t="shared" si="0" ref="H8:H71">F8+G8</f>
        <v>79810.45</v>
      </c>
      <c r="I8" s="34">
        <v>0</v>
      </c>
      <c r="J8" s="20">
        <f>I8-$F8</f>
        <v>0</v>
      </c>
      <c r="K8" s="21">
        <f>I8-$H8</f>
        <v>-79810.45</v>
      </c>
    </row>
    <row r="9" spans="1:11" ht="12.75">
      <c r="A9" s="18">
        <v>0</v>
      </c>
      <c r="B9" s="18">
        <v>0</v>
      </c>
      <c r="C9" s="18">
        <v>1</v>
      </c>
      <c r="D9" s="18">
        <v>3</v>
      </c>
      <c r="E9" s="19" t="s">
        <v>7</v>
      </c>
      <c r="F9" s="51">
        <v>0</v>
      </c>
      <c r="G9" s="20">
        <v>388478.11</v>
      </c>
      <c r="H9" s="40">
        <f t="shared" si="0"/>
        <v>388478.11</v>
      </c>
      <c r="I9" s="34">
        <v>0</v>
      </c>
      <c r="J9" s="20">
        <f>I9-$F9</f>
        <v>0</v>
      </c>
      <c r="K9" s="21">
        <f>I9-$H9</f>
        <v>-388478.11</v>
      </c>
    </row>
    <row r="10" spans="1:11" ht="12.75">
      <c r="A10" s="5"/>
      <c r="B10" s="5"/>
      <c r="C10" s="5"/>
      <c r="D10" s="5"/>
      <c r="E10" s="2"/>
      <c r="F10" s="52"/>
      <c r="G10" s="10"/>
      <c r="H10" s="41">
        <f t="shared" si="0"/>
        <v>0</v>
      </c>
      <c r="I10" s="32"/>
      <c r="J10" s="10"/>
      <c r="K10" s="6"/>
    </row>
    <row r="11" spans="1:11" ht="12.75">
      <c r="A11" s="5"/>
      <c r="B11" s="5"/>
      <c r="C11" s="5"/>
      <c r="D11" s="5"/>
      <c r="E11" s="15" t="s">
        <v>8</v>
      </c>
      <c r="F11" s="52"/>
      <c r="G11" s="10"/>
      <c r="H11" s="41">
        <f t="shared" si="0"/>
        <v>0</v>
      </c>
      <c r="I11" s="32"/>
      <c r="J11" s="10"/>
      <c r="K11" s="6"/>
    </row>
    <row r="12" spans="1:11" ht="12.75">
      <c r="A12" s="5"/>
      <c r="B12" s="5"/>
      <c r="C12" s="5"/>
      <c r="D12" s="5"/>
      <c r="E12" s="15"/>
      <c r="F12" s="52"/>
      <c r="G12" s="10"/>
      <c r="H12" s="41">
        <f t="shared" si="0"/>
        <v>0</v>
      </c>
      <c r="I12" s="32"/>
      <c r="J12" s="10"/>
      <c r="K12" s="6"/>
    </row>
    <row r="13" spans="1:11" ht="12.75">
      <c r="A13" s="5"/>
      <c r="B13" s="5"/>
      <c r="C13" s="5"/>
      <c r="D13" s="5"/>
      <c r="E13" s="15" t="s">
        <v>9</v>
      </c>
      <c r="F13" s="52"/>
      <c r="G13" s="10"/>
      <c r="H13" s="41">
        <f t="shared" si="0"/>
        <v>0</v>
      </c>
      <c r="I13" s="32"/>
      <c r="J13" s="10"/>
      <c r="K13" s="6"/>
    </row>
    <row r="14" spans="1:11" ht="12.75">
      <c r="A14" s="5"/>
      <c r="B14" s="5"/>
      <c r="C14" s="5"/>
      <c r="D14" s="5"/>
      <c r="E14" s="2"/>
      <c r="F14" s="52"/>
      <c r="G14" s="10"/>
      <c r="H14" s="41">
        <f t="shared" si="0"/>
        <v>0</v>
      </c>
      <c r="I14" s="32"/>
      <c r="J14" s="10"/>
      <c r="K14" s="6"/>
    </row>
    <row r="15" spans="1:11" ht="12.75">
      <c r="A15" s="16">
        <v>1</v>
      </c>
      <c r="B15" s="16">
        <v>1</v>
      </c>
      <c r="C15" s="16">
        <v>10</v>
      </c>
      <c r="D15" s="16">
        <v>0</v>
      </c>
      <c r="E15" s="17" t="s">
        <v>10</v>
      </c>
      <c r="F15" s="50">
        <f>SUM(F16:F16)</f>
        <v>92000</v>
      </c>
      <c r="G15" s="11">
        <f>SUM(G16:G16)</f>
        <v>-1000</v>
      </c>
      <c r="H15" s="39">
        <f t="shared" si="0"/>
        <v>91000</v>
      </c>
      <c r="I15" s="33">
        <f>SUM(I16:I16)</f>
        <v>93000</v>
      </c>
      <c r="J15" s="11">
        <f>SUM(J16:J16)</f>
        <v>1000</v>
      </c>
      <c r="K15" s="8">
        <f>SUM(K16:K16)</f>
        <v>2000</v>
      </c>
    </row>
    <row r="16" spans="1:11" ht="12.75">
      <c r="A16" s="18">
        <v>1</v>
      </c>
      <c r="B16" s="18">
        <v>1</v>
      </c>
      <c r="C16" s="18">
        <v>10</v>
      </c>
      <c r="D16" s="18">
        <v>1</v>
      </c>
      <c r="E16" s="19" t="s">
        <v>5</v>
      </c>
      <c r="F16" s="51">
        <v>92000</v>
      </c>
      <c r="G16" s="20">
        <v>-1000</v>
      </c>
      <c r="H16" s="40">
        <f t="shared" si="0"/>
        <v>91000</v>
      </c>
      <c r="I16" s="34">
        <v>93000</v>
      </c>
      <c r="J16" s="20">
        <f>I16-$F16</f>
        <v>1000</v>
      </c>
      <c r="K16" s="21">
        <f>I16-$H16</f>
        <v>2000</v>
      </c>
    </row>
    <row r="17" spans="1:11" ht="12.75">
      <c r="A17" s="16">
        <v>1</v>
      </c>
      <c r="B17" s="16">
        <v>1</v>
      </c>
      <c r="C17" s="16">
        <v>20</v>
      </c>
      <c r="D17" s="16">
        <v>0</v>
      </c>
      <c r="E17" s="17" t="s">
        <v>11</v>
      </c>
      <c r="F17" s="50">
        <f>SUM(F18:F18)</f>
        <v>0</v>
      </c>
      <c r="G17" s="11">
        <f>SUM(G18:G18)</f>
        <v>0</v>
      </c>
      <c r="H17" s="39">
        <f t="shared" si="0"/>
        <v>0</v>
      </c>
      <c r="I17" s="33">
        <f>SUM(I18:I18)</f>
        <v>0</v>
      </c>
      <c r="J17" s="11">
        <f>SUM(J18:J18)</f>
        <v>0</v>
      </c>
      <c r="K17" s="8">
        <f>SUM(K18:K18)</f>
        <v>0</v>
      </c>
    </row>
    <row r="18" spans="1:11" ht="12.75">
      <c r="A18" s="18">
        <v>1</v>
      </c>
      <c r="B18" s="18">
        <v>1</v>
      </c>
      <c r="C18" s="18">
        <v>20</v>
      </c>
      <c r="D18" s="18">
        <v>2</v>
      </c>
      <c r="E18" s="19" t="s">
        <v>6</v>
      </c>
      <c r="F18" s="51">
        <v>0</v>
      </c>
      <c r="G18" s="20"/>
      <c r="H18" s="40">
        <f t="shared" si="0"/>
        <v>0</v>
      </c>
      <c r="I18" s="34">
        <v>0</v>
      </c>
      <c r="J18" s="20">
        <f>I18-$F18</f>
        <v>0</v>
      </c>
      <c r="K18" s="21">
        <f>I18-$H18</f>
        <v>0</v>
      </c>
    </row>
    <row r="19" spans="1:11" ht="12.75">
      <c r="A19" s="16">
        <v>1</v>
      </c>
      <c r="B19" s="16">
        <v>1</v>
      </c>
      <c r="C19" s="16">
        <v>30</v>
      </c>
      <c r="D19" s="16">
        <v>0</v>
      </c>
      <c r="E19" s="17" t="s">
        <v>12</v>
      </c>
      <c r="F19" s="50">
        <f aca="true" t="shared" si="1" ref="F19:K19">SUM(F20)</f>
        <v>0</v>
      </c>
      <c r="G19" s="11">
        <f>SUM(G20)</f>
        <v>0</v>
      </c>
      <c r="H19" s="39">
        <f t="shared" si="0"/>
        <v>0</v>
      </c>
      <c r="I19" s="33">
        <f t="shared" si="1"/>
        <v>0</v>
      </c>
      <c r="J19" s="11">
        <f>SUM(J20)</f>
        <v>0</v>
      </c>
      <c r="K19" s="8">
        <f t="shared" si="1"/>
        <v>0</v>
      </c>
    </row>
    <row r="20" spans="1:11" ht="12.75">
      <c r="A20" s="18">
        <v>1</v>
      </c>
      <c r="B20" s="18">
        <v>1</v>
      </c>
      <c r="C20" s="18">
        <v>30</v>
      </c>
      <c r="D20" s="18">
        <v>3</v>
      </c>
      <c r="E20" s="19" t="s">
        <v>7</v>
      </c>
      <c r="F20" s="51">
        <v>0</v>
      </c>
      <c r="G20" s="20"/>
      <c r="H20" s="40">
        <f t="shared" si="0"/>
        <v>0</v>
      </c>
      <c r="I20" s="34">
        <v>0</v>
      </c>
      <c r="J20" s="20">
        <f>I20-$F20</f>
        <v>0</v>
      </c>
      <c r="K20" s="21">
        <f>I20-$H20</f>
        <v>0</v>
      </c>
    </row>
    <row r="21" spans="1:11" ht="12.75">
      <c r="A21" s="16">
        <v>1</v>
      </c>
      <c r="B21" s="16">
        <v>1</v>
      </c>
      <c r="C21" s="16">
        <v>40</v>
      </c>
      <c r="D21" s="16">
        <v>0</v>
      </c>
      <c r="E21" s="17" t="s">
        <v>13</v>
      </c>
      <c r="F21" s="50">
        <v>0</v>
      </c>
      <c r="G21" s="11">
        <v>0</v>
      </c>
      <c r="H21" s="39">
        <f t="shared" si="0"/>
        <v>0</v>
      </c>
      <c r="I21" s="33">
        <v>0</v>
      </c>
      <c r="J21" s="11">
        <v>0</v>
      </c>
      <c r="K21" s="8">
        <v>0</v>
      </c>
    </row>
    <row r="22" spans="1:11" ht="12.75">
      <c r="A22" s="5"/>
      <c r="B22" s="5"/>
      <c r="C22" s="5"/>
      <c r="D22" s="5"/>
      <c r="E22" s="3" t="s">
        <v>14</v>
      </c>
      <c r="F22" s="50">
        <f>SUM(F15,F17,F19,F21)</f>
        <v>92000</v>
      </c>
      <c r="G22" s="11">
        <f>SUM(G15,G17,G19,G21)</f>
        <v>-1000</v>
      </c>
      <c r="H22" s="39">
        <f t="shared" si="0"/>
        <v>91000</v>
      </c>
      <c r="I22" s="33">
        <f>SUM(I15,I17,I19,I21)</f>
        <v>93000</v>
      </c>
      <c r="J22" s="11">
        <f>SUM(J15,J17,J19,J21)</f>
        <v>1000</v>
      </c>
      <c r="K22" s="8">
        <f>SUM(K15,K17,K19,K21)</f>
        <v>2000</v>
      </c>
    </row>
    <row r="23" spans="1:11" ht="12.75">
      <c r="A23" s="5"/>
      <c r="B23" s="5"/>
      <c r="C23" s="5"/>
      <c r="D23" s="5"/>
      <c r="E23" s="2"/>
      <c r="F23" s="52"/>
      <c r="G23" s="10"/>
      <c r="H23" s="41">
        <f t="shared" si="0"/>
        <v>0</v>
      </c>
      <c r="I23" s="32"/>
      <c r="J23" s="10"/>
      <c r="K23" s="6"/>
    </row>
    <row r="24" spans="1:11" ht="12.75">
      <c r="A24" s="5"/>
      <c r="B24" s="5"/>
      <c r="C24" s="5"/>
      <c r="D24" s="5"/>
      <c r="E24" s="15" t="s">
        <v>15</v>
      </c>
      <c r="F24" s="52"/>
      <c r="G24" s="10"/>
      <c r="H24" s="41">
        <f t="shared" si="0"/>
        <v>0</v>
      </c>
      <c r="I24" s="32"/>
      <c r="J24" s="10"/>
      <c r="K24" s="6"/>
    </row>
    <row r="25" spans="1:11" ht="12.75">
      <c r="A25" s="5"/>
      <c r="B25" s="5"/>
      <c r="C25" s="5"/>
      <c r="D25" s="5"/>
      <c r="E25" s="2"/>
      <c r="F25" s="52"/>
      <c r="G25" s="10"/>
      <c r="H25" s="41">
        <f t="shared" si="0"/>
        <v>0</v>
      </c>
      <c r="I25" s="32"/>
      <c r="J25" s="10"/>
      <c r="K25" s="6"/>
    </row>
    <row r="26" spans="1:11" ht="12.75">
      <c r="A26" s="16">
        <v>1</v>
      </c>
      <c r="B26" s="16">
        <v>2</v>
      </c>
      <c r="C26" s="16">
        <v>50</v>
      </c>
      <c r="D26" s="16">
        <v>0</v>
      </c>
      <c r="E26" s="17" t="s">
        <v>16</v>
      </c>
      <c r="F26" s="50">
        <f aca="true" t="shared" si="2" ref="F26:K26">SUM(F27:F27)</f>
        <v>2000</v>
      </c>
      <c r="G26" s="11">
        <f>SUM(G27:G27)</f>
        <v>8700</v>
      </c>
      <c r="H26" s="39">
        <f t="shared" si="0"/>
        <v>10700</v>
      </c>
      <c r="I26" s="33">
        <f t="shared" si="2"/>
        <v>2000</v>
      </c>
      <c r="J26" s="11">
        <f>SUM(J27:J27)</f>
        <v>0</v>
      </c>
      <c r="K26" s="8">
        <f t="shared" si="2"/>
        <v>-8700</v>
      </c>
    </row>
    <row r="27" spans="1:11" ht="12.75">
      <c r="A27" s="18">
        <v>1</v>
      </c>
      <c r="B27" s="18">
        <v>2</v>
      </c>
      <c r="C27" s="18">
        <v>50</v>
      </c>
      <c r="D27" s="18">
        <v>1</v>
      </c>
      <c r="E27" s="19" t="s">
        <v>5</v>
      </c>
      <c r="F27" s="51">
        <v>2000</v>
      </c>
      <c r="G27" s="20">
        <v>8700</v>
      </c>
      <c r="H27" s="40">
        <f t="shared" si="0"/>
        <v>10700</v>
      </c>
      <c r="I27" s="34">
        <v>2000</v>
      </c>
      <c r="J27" s="20">
        <f>I27-$F27</f>
        <v>0</v>
      </c>
      <c r="K27" s="21">
        <f>I27-$H27</f>
        <v>-8700</v>
      </c>
    </row>
    <row r="28" spans="1:11" ht="12.75">
      <c r="A28" s="5"/>
      <c r="B28" s="5"/>
      <c r="C28" s="5"/>
      <c r="D28" s="5"/>
      <c r="E28" s="3" t="s">
        <v>17</v>
      </c>
      <c r="F28" s="50">
        <f>SUM(F26)</f>
        <v>2000</v>
      </c>
      <c r="G28" s="11">
        <f>SUM(G26)</f>
        <v>8700</v>
      </c>
      <c r="H28" s="39">
        <f t="shared" si="0"/>
        <v>10700</v>
      </c>
      <c r="I28" s="33">
        <f>SUM(I26)</f>
        <v>2000</v>
      </c>
      <c r="J28" s="11">
        <f>SUM(J26)</f>
        <v>0</v>
      </c>
      <c r="K28" s="8">
        <f>SUM(K26)</f>
        <v>-8700</v>
      </c>
    </row>
    <row r="29" spans="1:11" ht="12.75">
      <c r="A29" s="5"/>
      <c r="B29" s="5"/>
      <c r="C29" s="5"/>
      <c r="D29" s="5"/>
      <c r="E29" s="2"/>
      <c r="F29" s="52"/>
      <c r="G29" s="10"/>
      <c r="H29" s="41">
        <f t="shared" si="0"/>
        <v>0</v>
      </c>
      <c r="I29" s="32"/>
      <c r="J29" s="10"/>
      <c r="K29" s="6"/>
    </row>
    <row r="30" spans="1:11" ht="12.75">
      <c r="A30" s="5"/>
      <c r="B30" s="5"/>
      <c r="C30" s="5"/>
      <c r="D30" s="5"/>
      <c r="E30" s="15" t="s">
        <v>18</v>
      </c>
      <c r="F30" s="52"/>
      <c r="G30" s="10"/>
      <c r="H30" s="41">
        <f t="shared" si="0"/>
        <v>0</v>
      </c>
      <c r="I30" s="32"/>
      <c r="J30" s="10"/>
      <c r="K30" s="6"/>
    </row>
    <row r="31" spans="1:11" ht="12.75">
      <c r="A31" s="5"/>
      <c r="B31" s="5"/>
      <c r="C31" s="5"/>
      <c r="D31" s="5"/>
      <c r="E31" s="2"/>
      <c r="F31" s="52"/>
      <c r="G31" s="10"/>
      <c r="H31" s="41">
        <f t="shared" si="0"/>
        <v>0</v>
      </c>
      <c r="I31" s="32"/>
      <c r="J31" s="10"/>
      <c r="K31" s="6"/>
    </row>
    <row r="32" spans="1:11" ht="12.75">
      <c r="A32" s="16">
        <v>1</v>
      </c>
      <c r="B32" s="16">
        <v>3</v>
      </c>
      <c r="C32" s="16">
        <v>60</v>
      </c>
      <c r="D32" s="16">
        <v>0</v>
      </c>
      <c r="E32" s="17" t="s">
        <v>19</v>
      </c>
      <c r="F32" s="50">
        <f>SUM(F33:F34)</f>
        <v>5000500</v>
      </c>
      <c r="G32" s="11">
        <f>SUM(G33:G34)</f>
        <v>-1000</v>
      </c>
      <c r="H32" s="39">
        <f t="shared" si="0"/>
        <v>4999500</v>
      </c>
      <c r="I32" s="33">
        <f>SUM(I33:I34)</f>
        <v>5334000</v>
      </c>
      <c r="J32" s="11">
        <f>SUM(J33:J34)</f>
        <v>333500</v>
      </c>
      <c r="K32" s="8">
        <f>SUM(K33:K34)</f>
        <v>334500</v>
      </c>
    </row>
    <row r="33" spans="1:11" ht="12.75">
      <c r="A33" s="18">
        <v>1</v>
      </c>
      <c r="B33" s="18">
        <v>3</v>
      </c>
      <c r="C33" s="18">
        <v>60</v>
      </c>
      <c r="D33" s="18">
        <v>1</v>
      </c>
      <c r="E33" s="19" t="s">
        <v>5</v>
      </c>
      <c r="F33" s="51">
        <v>1306000</v>
      </c>
      <c r="G33" s="20"/>
      <c r="H33" s="40">
        <f t="shared" si="0"/>
        <v>1306000</v>
      </c>
      <c r="I33" s="34">
        <v>1469500</v>
      </c>
      <c r="J33" s="20">
        <f>I33-$F33</f>
        <v>163500</v>
      </c>
      <c r="K33" s="21">
        <f>I33-$H33</f>
        <v>163500</v>
      </c>
    </row>
    <row r="34" spans="1:11" ht="12.75">
      <c r="A34" s="18">
        <v>1</v>
      </c>
      <c r="B34" s="18">
        <v>3</v>
      </c>
      <c r="C34" s="18">
        <v>60</v>
      </c>
      <c r="D34" s="18">
        <v>2</v>
      </c>
      <c r="E34" s="19" t="s">
        <v>6</v>
      </c>
      <c r="F34" s="51">
        <v>3694500</v>
      </c>
      <c r="G34" s="20">
        <v>-1000</v>
      </c>
      <c r="H34" s="40">
        <f t="shared" si="0"/>
        <v>3693500</v>
      </c>
      <c r="I34" s="34">
        <v>3864500</v>
      </c>
      <c r="J34" s="20">
        <f>I34-$F34</f>
        <v>170000</v>
      </c>
      <c r="K34" s="21">
        <f>I34-$H34</f>
        <v>171000</v>
      </c>
    </row>
    <row r="35" spans="1:11" ht="26.25">
      <c r="A35" s="16">
        <v>1</v>
      </c>
      <c r="B35" s="16">
        <v>3</v>
      </c>
      <c r="C35" s="16">
        <v>70</v>
      </c>
      <c r="D35" s="16">
        <v>0</v>
      </c>
      <c r="E35" s="17" t="s">
        <v>20</v>
      </c>
      <c r="F35" s="50">
        <f>SUM(F36:F37)</f>
        <v>2427100</v>
      </c>
      <c r="G35" s="11">
        <f>SUM(G36:G37)</f>
        <v>0</v>
      </c>
      <c r="H35" s="39">
        <f t="shared" si="0"/>
        <v>2427100</v>
      </c>
      <c r="I35" s="33">
        <f>SUM(I36:I37)</f>
        <v>2367100</v>
      </c>
      <c r="J35" s="11">
        <f>SUM(J36:J37)</f>
        <v>-60000</v>
      </c>
      <c r="K35" s="8">
        <f>SUM(K36:K37)</f>
        <v>-60000</v>
      </c>
    </row>
    <row r="36" spans="1:11" ht="12.75">
      <c r="A36" s="18">
        <v>1</v>
      </c>
      <c r="B36" s="18">
        <v>3</v>
      </c>
      <c r="C36" s="18">
        <v>70</v>
      </c>
      <c r="D36" s="18">
        <v>1</v>
      </c>
      <c r="E36" s="19" t="s">
        <v>5</v>
      </c>
      <c r="F36" s="51">
        <v>783600</v>
      </c>
      <c r="G36" s="20"/>
      <c r="H36" s="40">
        <f t="shared" si="0"/>
        <v>783600</v>
      </c>
      <c r="I36" s="34">
        <v>881700</v>
      </c>
      <c r="J36" s="20">
        <f>I36-$F36</f>
        <v>98100</v>
      </c>
      <c r="K36" s="21">
        <f>I36-$H36</f>
        <v>98100</v>
      </c>
    </row>
    <row r="37" spans="1:11" ht="12.75">
      <c r="A37" s="18">
        <v>1</v>
      </c>
      <c r="B37" s="18">
        <v>3</v>
      </c>
      <c r="C37" s="18">
        <v>70</v>
      </c>
      <c r="D37" s="18">
        <v>3</v>
      </c>
      <c r="E37" s="19" t="s">
        <v>7</v>
      </c>
      <c r="F37" s="51">
        <v>1643500</v>
      </c>
      <c r="G37" s="20"/>
      <c r="H37" s="40">
        <f t="shared" si="0"/>
        <v>1643500</v>
      </c>
      <c r="I37" s="34">
        <v>1485400</v>
      </c>
      <c r="J37" s="20">
        <f>I37-$F37</f>
        <v>-158100</v>
      </c>
      <c r="K37" s="21">
        <f>I37-$H37</f>
        <v>-158100</v>
      </c>
    </row>
    <row r="38" spans="1:11" ht="12.75">
      <c r="A38" s="16">
        <v>1</v>
      </c>
      <c r="B38" s="16">
        <v>3</v>
      </c>
      <c r="C38" s="16">
        <v>80</v>
      </c>
      <c r="D38" s="16">
        <v>0</v>
      </c>
      <c r="E38" s="17" t="s">
        <v>21</v>
      </c>
      <c r="F38" s="50">
        <f>SUM(F39:F40)</f>
        <v>1299500</v>
      </c>
      <c r="G38" s="11">
        <f>SUM(G39:G40)</f>
        <v>349000</v>
      </c>
      <c r="H38" s="39">
        <f t="shared" si="0"/>
        <v>1648500</v>
      </c>
      <c r="I38" s="33">
        <f>SUM(I39:I40)</f>
        <v>1523450</v>
      </c>
      <c r="J38" s="11">
        <f>SUM(J39:J40)</f>
        <v>223950</v>
      </c>
      <c r="K38" s="8">
        <f>SUM(K39:K40)</f>
        <v>-125050</v>
      </c>
    </row>
    <row r="39" spans="1:11" ht="12.75">
      <c r="A39" s="18">
        <v>1</v>
      </c>
      <c r="B39" s="18">
        <v>3</v>
      </c>
      <c r="C39" s="18">
        <v>80</v>
      </c>
      <c r="D39" s="18">
        <v>1</v>
      </c>
      <c r="E39" s="19" t="s">
        <v>5</v>
      </c>
      <c r="F39" s="51">
        <v>352600</v>
      </c>
      <c r="G39" s="20"/>
      <c r="H39" s="40">
        <f t="shared" si="0"/>
        <v>352600</v>
      </c>
      <c r="I39" s="34">
        <v>396750</v>
      </c>
      <c r="J39" s="20">
        <f>I39-$F39</f>
        <v>44150</v>
      </c>
      <c r="K39" s="21">
        <f>I39-$H39</f>
        <v>44150</v>
      </c>
    </row>
    <row r="40" spans="1:11" ht="12.75">
      <c r="A40" s="18">
        <v>1</v>
      </c>
      <c r="B40" s="18">
        <v>3</v>
      </c>
      <c r="C40" s="18">
        <v>80</v>
      </c>
      <c r="D40" s="18">
        <v>3</v>
      </c>
      <c r="E40" s="19" t="s">
        <v>7</v>
      </c>
      <c r="F40" s="51">
        <v>946900</v>
      </c>
      <c r="G40" s="20">
        <v>349000</v>
      </c>
      <c r="H40" s="40">
        <f t="shared" si="0"/>
        <v>1295900</v>
      </c>
      <c r="I40" s="34">
        <v>1126700</v>
      </c>
      <c r="J40" s="20">
        <f>I40-$F40</f>
        <v>179800</v>
      </c>
      <c r="K40" s="21">
        <f>I40-$H40</f>
        <v>-169200</v>
      </c>
    </row>
    <row r="41" spans="1:11" ht="26.25">
      <c r="A41" s="16">
        <v>1</v>
      </c>
      <c r="B41" s="16">
        <v>3</v>
      </c>
      <c r="C41" s="16">
        <v>90</v>
      </c>
      <c r="D41" s="16">
        <v>0</v>
      </c>
      <c r="E41" s="17" t="s">
        <v>22</v>
      </c>
      <c r="F41" s="50">
        <f>SUM(F42:F43)</f>
        <v>1311000</v>
      </c>
      <c r="G41" s="11">
        <f>SUM(G42:G43)</f>
        <v>699500</v>
      </c>
      <c r="H41" s="39">
        <f t="shared" si="0"/>
        <v>2010500</v>
      </c>
      <c r="I41" s="33">
        <f>SUM(I42:I43)</f>
        <v>1485050</v>
      </c>
      <c r="J41" s="11">
        <f>SUM(J42:J43)</f>
        <v>174050</v>
      </c>
      <c r="K41" s="8">
        <f>SUM(K42:K43)</f>
        <v>-525450</v>
      </c>
    </row>
    <row r="42" spans="1:11" ht="12.75">
      <c r="A42" s="18">
        <v>1</v>
      </c>
      <c r="B42" s="18">
        <v>3</v>
      </c>
      <c r="C42" s="18">
        <v>90</v>
      </c>
      <c r="D42" s="18">
        <v>1</v>
      </c>
      <c r="E42" s="19" t="s">
        <v>5</v>
      </c>
      <c r="F42" s="51">
        <v>169800</v>
      </c>
      <c r="G42" s="20"/>
      <c r="H42" s="40">
        <f t="shared" si="0"/>
        <v>169800</v>
      </c>
      <c r="I42" s="34">
        <v>191050</v>
      </c>
      <c r="J42" s="20">
        <f>I42-$F42</f>
        <v>21250</v>
      </c>
      <c r="K42" s="21">
        <f>I42-$H42</f>
        <v>21250</v>
      </c>
    </row>
    <row r="43" spans="1:11" ht="12.75">
      <c r="A43" s="18">
        <v>1</v>
      </c>
      <c r="B43" s="18">
        <v>3</v>
      </c>
      <c r="C43" s="18">
        <v>90</v>
      </c>
      <c r="D43" s="18">
        <v>3</v>
      </c>
      <c r="E43" s="19" t="s">
        <v>7</v>
      </c>
      <c r="F43" s="51">
        <v>1141200</v>
      </c>
      <c r="G43" s="20">
        <v>699500</v>
      </c>
      <c r="H43" s="40">
        <f t="shared" si="0"/>
        <v>1840700</v>
      </c>
      <c r="I43" s="34">
        <v>1294000</v>
      </c>
      <c r="J43" s="20">
        <f>I43-$F43</f>
        <v>152800</v>
      </c>
      <c r="K43" s="21">
        <f>I43-$H43</f>
        <v>-546700</v>
      </c>
    </row>
    <row r="44" spans="1:11" ht="12.75">
      <c r="A44" s="16">
        <v>1</v>
      </c>
      <c r="B44" s="16">
        <v>3</v>
      </c>
      <c r="C44" s="16">
        <v>100</v>
      </c>
      <c r="D44" s="16">
        <v>0</v>
      </c>
      <c r="E44" s="17" t="s">
        <v>23</v>
      </c>
      <c r="F44" s="50">
        <v>0</v>
      </c>
      <c r="G44" s="11">
        <v>0</v>
      </c>
      <c r="H44" s="39">
        <f t="shared" si="0"/>
        <v>0</v>
      </c>
      <c r="I44" s="33">
        <v>0</v>
      </c>
      <c r="J44" s="11">
        <v>0</v>
      </c>
      <c r="K44" s="8">
        <v>0</v>
      </c>
    </row>
    <row r="45" spans="1:11" ht="12.75">
      <c r="A45" s="16">
        <v>1</v>
      </c>
      <c r="B45" s="16">
        <v>3</v>
      </c>
      <c r="C45" s="16">
        <v>110</v>
      </c>
      <c r="D45" s="16">
        <v>0</v>
      </c>
      <c r="E45" s="17" t="s">
        <v>24</v>
      </c>
      <c r="F45" s="50">
        <v>0</v>
      </c>
      <c r="G45" s="11">
        <v>0</v>
      </c>
      <c r="H45" s="39">
        <f t="shared" si="0"/>
        <v>0</v>
      </c>
      <c r="I45" s="33">
        <v>0</v>
      </c>
      <c r="J45" s="11">
        <v>0</v>
      </c>
      <c r="K45" s="8">
        <v>0</v>
      </c>
    </row>
    <row r="46" spans="1:11" ht="12.75">
      <c r="A46" s="16">
        <v>1</v>
      </c>
      <c r="B46" s="16">
        <v>3</v>
      </c>
      <c r="C46" s="16">
        <v>111</v>
      </c>
      <c r="D46" s="16">
        <v>0</v>
      </c>
      <c r="E46" s="17" t="s">
        <v>25</v>
      </c>
      <c r="F46" s="50">
        <f>SUM(F47:F48)</f>
        <v>67500</v>
      </c>
      <c r="G46" s="11">
        <f>SUM(G47:G48)</f>
        <v>9900</v>
      </c>
      <c r="H46" s="39">
        <f t="shared" si="0"/>
        <v>77400</v>
      </c>
      <c r="I46" s="33">
        <f>SUM(I47:I48)</f>
        <v>72000</v>
      </c>
      <c r="J46" s="11">
        <f>SUM(J47:J48)</f>
        <v>4500</v>
      </c>
      <c r="K46" s="8">
        <f>SUM(K47:K48)</f>
        <v>-5400</v>
      </c>
    </row>
    <row r="47" spans="1:11" ht="12.75">
      <c r="A47" s="18">
        <v>1</v>
      </c>
      <c r="B47" s="18">
        <v>3</v>
      </c>
      <c r="C47" s="18">
        <v>111</v>
      </c>
      <c r="D47" s="18">
        <v>2</v>
      </c>
      <c r="E47" s="19" t="s">
        <v>6</v>
      </c>
      <c r="F47" s="51">
        <v>62000</v>
      </c>
      <c r="G47" s="20">
        <v>3900</v>
      </c>
      <c r="H47" s="40">
        <f t="shared" si="0"/>
        <v>65900</v>
      </c>
      <c r="I47" s="34">
        <v>66000</v>
      </c>
      <c r="J47" s="20">
        <f>I47-$F47</f>
        <v>4000</v>
      </c>
      <c r="K47" s="21">
        <f>I47-$H47</f>
        <v>100</v>
      </c>
    </row>
    <row r="48" spans="1:11" ht="12.75">
      <c r="A48" s="18">
        <v>1</v>
      </c>
      <c r="B48" s="18">
        <v>3</v>
      </c>
      <c r="C48" s="18">
        <v>111</v>
      </c>
      <c r="D48" s="18">
        <v>3</v>
      </c>
      <c r="E48" s="19" t="s">
        <v>7</v>
      </c>
      <c r="F48" s="51">
        <v>5500</v>
      </c>
      <c r="G48" s="20">
        <v>6000</v>
      </c>
      <c r="H48" s="40">
        <f t="shared" si="0"/>
        <v>11500</v>
      </c>
      <c r="I48" s="34">
        <v>6000</v>
      </c>
      <c r="J48" s="20">
        <f>I48-$F48</f>
        <v>500</v>
      </c>
      <c r="K48" s="21">
        <f>I48-$H48</f>
        <v>-5500</v>
      </c>
    </row>
    <row r="49" spans="1:11" ht="12.75">
      <c r="A49" s="16">
        <v>1</v>
      </c>
      <c r="B49" s="16">
        <v>3</v>
      </c>
      <c r="C49" s="16">
        <v>112</v>
      </c>
      <c r="D49" s="16">
        <v>0</v>
      </c>
      <c r="E49" s="17" t="s">
        <v>26</v>
      </c>
      <c r="F49" s="50">
        <f>SUM(F50:F51)</f>
        <v>52000</v>
      </c>
      <c r="G49" s="11">
        <f>SUM(G50:G51)</f>
        <v>7000</v>
      </c>
      <c r="H49" s="39">
        <f t="shared" si="0"/>
        <v>59000</v>
      </c>
      <c r="I49" s="33">
        <f>SUM(I50:I51)</f>
        <v>52500</v>
      </c>
      <c r="J49" s="11">
        <f>SUM(J50:J51)</f>
        <v>500</v>
      </c>
      <c r="K49" s="8">
        <f>SUM(K50:K51)</f>
        <v>-6500</v>
      </c>
    </row>
    <row r="50" spans="1:11" ht="12.75">
      <c r="A50" s="18">
        <v>1</v>
      </c>
      <c r="B50" s="18">
        <v>3</v>
      </c>
      <c r="C50" s="18">
        <v>112</v>
      </c>
      <c r="D50" s="18">
        <v>2</v>
      </c>
      <c r="E50" s="19" t="s">
        <v>6</v>
      </c>
      <c r="F50" s="51">
        <v>45000</v>
      </c>
      <c r="G50" s="20">
        <v>500</v>
      </c>
      <c r="H50" s="40">
        <f t="shared" si="0"/>
        <v>45500</v>
      </c>
      <c r="I50" s="34">
        <v>45500</v>
      </c>
      <c r="J50" s="20">
        <f>I50-$F50</f>
        <v>500</v>
      </c>
      <c r="K50" s="21">
        <f>I50-$H50</f>
        <v>0</v>
      </c>
    </row>
    <row r="51" spans="1:11" ht="12.75">
      <c r="A51" s="18">
        <v>1</v>
      </c>
      <c r="B51" s="18">
        <v>3</v>
      </c>
      <c r="C51" s="18">
        <v>112</v>
      </c>
      <c r="D51" s="18">
        <v>3</v>
      </c>
      <c r="E51" s="19" t="s">
        <v>7</v>
      </c>
      <c r="F51" s="51">
        <v>7000</v>
      </c>
      <c r="G51" s="20">
        <v>6500</v>
      </c>
      <c r="H51" s="40">
        <f t="shared" si="0"/>
        <v>13500</v>
      </c>
      <c r="I51" s="34">
        <v>7000</v>
      </c>
      <c r="J51" s="20">
        <f>I51-$F51</f>
        <v>0</v>
      </c>
      <c r="K51" s="21">
        <f>I51-$H51</f>
        <v>-6500</v>
      </c>
    </row>
    <row r="52" spans="1:11" ht="12.75">
      <c r="A52" s="16">
        <v>1</v>
      </c>
      <c r="B52" s="16">
        <v>3</v>
      </c>
      <c r="C52" s="16">
        <v>113</v>
      </c>
      <c r="D52" s="16">
        <v>0</v>
      </c>
      <c r="E52" s="17" t="s">
        <v>27</v>
      </c>
      <c r="F52" s="50">
        <f aca="true" t="shared" si="3" ref="F52:K52">SUM(F53)</f>
        <v>6500</v>
      </c>
      <c r="G52" s="11">
        <f>SUM(G53)</f>
        <v>0</v>
      </c>
      <c r="H52" s="39">
        <f t="shared" si="0"/>
        <v>6500</v>
      </c>
      <c r="I52" s="33">
        <f t="shared" si="3"/>
        <v>6500</v>
      </c>
      <c r="J52" s="11">
        <f>SUM(J53)</f>
        <v>0</v>
      </c>
      <c r="K52" s="8">
        <f t="shared" si="3"/>
        <v>0</v>
      </c>
    </row>
    <row r="53" spans="1:11" ht="12.75">
      <c r="A53" s="18">
        <v>1</v>
      </c>
      <c r="B53" s="18">
        <v>3</v>
      </c>
      <c r="C53" s="18">
        <v>113</v>
      </c>
      <c r="D53" s="18">
        <v>2</v>
      </c>
      <c r="E53" s="19" t="s">
        <v>6</v>
      </c>
      <c r="F53" s="51">
        <v>6500</v>
      </c>
      <c r="G53" s="20"/>
      <c r="H53" s="40">
        <f t="shared" si="0"/>
        <v>6500</v>
      </c>
      <c r="I53" s="34">
        <v>6500</v>
      </c>
      <c r="J53" s="20">
        <f>I53-$F53</f>
        <v>0</v>
      </c>
      <c r="K53" s="21">
        <f>I53-$H53</f>
        <v>0</v>
      </c>
    </row>
    <row r="54" spans="1:11" ht="12.75">
      <c r="A54" s="16">
        <v>1</v>
      </c>
      <c r="B54" s="16">
        <v>3</v>
      </c>
      <c r="C54" s="16">
        <v>114</v>
      </c>
      <c r="D54" s="16">
        <v>0</v>
      </c>
      <c r="E54" s="17" t="s">
        <v>28</v>
      </c>
      <c r="F54" s="50">
        <f aca="true" t="shared" si="4" ref="F54:K54">SUM(F55)</f>
        <v>10000</v>
      </c>
      <c r="G54" s="11">
        <f>SUM(G55)</f>
        <v>3300</v>
      </c>
      <c r="H54" s="39">
        <f t="shared" si="0"/>
        <v>13300</v>
      </c>
      <c r="I54" s="33">
        <f t="shared" si="4"/>
        <v>7000</v>
      </c>
      <c r="J54" s="11">
        <f>SUM(J55)</f>
        <v>-3000</v>
      </c>
      <c r="K54" s="8">
        <f t="shared" si="4"/>
        <v>-6300</v>
      </c>
    </row>
    <row r="55" spans="1:11" ht="12.75">
      <c r="A55" s="18">
        <v>1</v>
      </c>
      <c r="B55" s="18">
        <v>3</v>
      </c>
      <c r="C55" s="18">
        <v>114</v>
      </c>
      <c r="D55" s="18">
        <v>2</v>
      </c>
      <c r="E55" s="19" t="s">
        <v>6</v>
      </c>
      <c r="F55" s="51">
        <v>10000</v>
      </c>
      <c r="G55" s="20">
        <v>3300</v>
      </c>
      <c r="H55" s="40">
        <f t="shared" si="0"/>
        <v>13300</v>
      </c>
      <c r="I55" s="34">
        <v>7000</v>
      </c>
      <c r="J55" s="20">
        <f>I55-$F55</f>
        <v>-3000</v>
      </c>
      <c r="K55" s="21">
        <f>I55-$H55</f>
        <v>-6300</v>
      </c>
    </row>
    <row r="56" spans="1:11" ht="12.75">
      <c r="A56" s="5"/>
      <c r="B56" s="5"/>
      <c r="C56" s="5"/>
      <c r="D56" s="5"/>
      <c r="E56" s="3" t="s">
        <v>29</v>
      </c>
      <c r="F56" s="50">
        <f>SUM(F32,F35,F38,F41,F44,F44:F46,F49,F52,F54)</f>
        <v>10174100</v>
      </c>
      <c r="G56" s="11">
        <f>SUM(G32,G35,G38,G41,G44,G44:G46,G49,G52,G54)</f>
        <v>1067700</v>
      </c>
      <c r="H56" s="39">
        <f t="shared" si="0"/>
        <v>11241800</v>
      </c>
      <c r="I56" s="33">
        <f>SUM(I32,I35,I38,I41,I44,I44:I46,I49,I52,I54)</f>
        <v>10847600</v>
      </c>
      <c r="J56" s="11">
        <f>SUM(J32,J35,J38,J41,J44,J44:J46,J49,J52,J54)</f>
        <v>673500</v>
      </c>
      <c r="K56" s="8">
        <f>SUM(K32,K35,K38,K41,K44,K44:K46,K49,K52,K54)</f>
        <v>-394200</v>
      </c>
    </row>
    <row r="57" spans="1:11" ht="12.75">
      <c r="A57" s="5"/>
      <c r="B57" s="5"/>
      <c r="C57" s="5"/>
      <c r="D57" s="5"/>
      <c r="E57" s="2"/>
      <c r="F57" s="52"/>
      <c r="G57" s="10"/>
      <c r="H57" s="41">
        <f t="shared" si="0"/>
        <v>0</v>
      </c>
      <c r="I57" s="32"/>
      <c r="J57" s="10"/>
      <c r="K57" s="6"/>
    </row>
    <row r="58" spans="1:11" ht="12.75">
      <c r="A58" s="5"/>
      <c r="B58" s="5"/>
      <c r="C58" s="5"/>
      <c r="D58" s="5"/>
      <c r="E58" s="15" t="s">
        <v>30</v>
      </c>
      <c r="F58" s="52"/>
      <c r="G58" s="10"/>
      <c r="H58" s="41">
        <f t="shared" si="0"/>
        <v>0</v>
      </c>
      <c r="I58" s="32"/>
      <c r="J58" s="10"/>
      <c r="K58" s="6"/>
    </row>
    <row r="59" spans="1:11" ht="12.75">
      <c r="A59" s="5"/>
      <c r="B59" s="5"/>
      <c r="C59" s="5"/>
      <c r="D59" s="5"/>
      <c r="E59" s="2"/>
      <c r="F59" s="52"/>
      <c r="G59" s="10"/>
      <c r="H59" s="41">
        <f t="shared" si="0"/>
        <v>0</v>
      </c>
      <c r="I59" s="32"/>
      <c r="J59" s="10"/>
      <c r="K59" s="6"/>
    </row>
    <row r="60" spans="1:11" ht="12.75">
      <c r="A60" s="16">
        <v>1</v>
      </c>
      <c r="B60" s="16">
        <v>4</v>
      </c>
      <c r="C60" s="16">
        <v>120</v>
      </c>
      <c r="D60" s="16">
        <v>0</v>
      </c>
      <c r="E60" s="17" t="s">
        <v>31</v>
      </c>
      <c r="F60" s="50">
        <f>SUM(F61:F63)</f>
        <v>150000</v>
      </c>
      <c r="G60" s="11">
        <f>SUM(G61:G63)</f>
        <v>51000</v>
      </c>
      <c r="H60" s="39">
        <f t="shared" si="0"/>
        <v>201000</v>
      </c>
      <c r="I60" s="33">
        <f>SUM(I61:I63)</f>
        <v>200000</v>
      </c>
      <c r="J60" s="11">
        <f>SUM(J61:J63)</f>
        <v>50000</v>
      </c>
      <c r="K60" s="8">
        <f>SUM(K61:K63)</f>
        <v>-1000</v>
      </c>
    </row>
    <row r="61" spans="1:11" ht="12.75">
      <c r="A61" s="18">
        <v>1</v>
      </c>
      <c r="B61" s="18">
        <v>4</v>
      </c>
      <c r="C61" s="18">
        <v>120</v>
      </c>
      <c r="D61" s="18">
        <v>1</v>
      </c>
      <c r="E61" s="19" t="s">
        <v>5</v>
      </c>
      <c r="F61" s="51">
        <v>0</v>
      </c>
      <c r="G61" s="20"/>
      <c r="H61" s="40">
        <f t="shared" si="0"/>
        <v>0</v>
      </c>
      <c r="I61" s="34">
        <v>0</v>
      </c>
      <c r="J61" s="20">
        <f>I61-$F61</f>
        <v>0</v>
      </c>
      <c r="K61" s="21">
        <f>I61-$H61</f>
        <v>0</v>
      </c>
    </row>
    <row r="62" spans="1:11" ht="12.75">
      <c r="A62" s="18">
        <v>1</v>
      </c>
      <c r="B62" s="18">
        <v>4</v>
      </c>
      <c r="C62" s="18">
        <v>120</v>
      </c>
      <c r="D62" s="18">
        <v>2</v>
      </c>
      <c r="E62" s="19" t="s">
        <v>6</v>
      </c>
      <c r="F62" s="51">
        <v>150000</v>
      </c>
      <c r="G62" s="20"/>
      <c r="H62" s="40">
        <f t="shared" si="0"/>
        <v>150000</v>
      </c>
      <c r="I62" s="34">
        <v>200000</v>
      </c>
      <c r="J62" s="20">
        <f>I62-$F62</f>
        <v>50000</v>
      </c>
      <c r="K62" s="21">
        <f>I62-$H62</f>
        <v>50000</v>
      </c>
    </row>
    <row r="63" spans="1:11" ht="12.75">
      <c r="A63" s="18">
        <v>1</v>
      </c>
      <c r="B63" s="18">
        <v>4</v>
      </c>
      <c r="C63" s="18">
        <v>120</v>
      </c>
      <c r="D63" s="18">
        <v>3</v>
      </c>
      <c r="E63" s="19" t="s">
        <v>7</v>
      </c>
      <c r="F63" s="51">
        <v>0</v>
      </c>
      <c r="G63" s="20">
        <v>51000</v>
      </c>
      <c r="H63" s="40">
        <f t="shared" si="0"/>
        <v>51000</v>
      </c>
      <c r="I63" s="34">
        <v>0</v>
      </c>
      <c r="J63" s="20">
        <f>I63-$F63</f>
        <v>0</v>
      </c>
      <c r="K63" s="21">
        <f>I63-$H63</f>
        <v>-51000</v>
      </c>
    </row>
    <row r="64" spans="1:11" ht="12.75">
      <c r="A64" s="16">
        <v>1</v>
      </c>
      <c r="B64" s="16">
        <v>4</v>
      </c>
      <c r="C64" s="16">
        <v>130</v>
      </c>
      <c r="D64" s="16">
        <v>0</v>
      </c>
      <c r="E64" s="17" t="s">
        <v>32</v>
      </c>
      <c r="F64" s="50">
        <v>0</v>
      </c>
      <c r="G64" s="11">
        <v>0</v>
      </c>
      <c r="H64" s="39">
        <f t="shared" si="0"/>
        <v>0</v>
      </c>
      <c r="I64" s="33">
        <v>0</v>
      </c>
      <c r="J64" s="11">
        <v>0</v>
      </c>
      <c r="K64" s="8">
        <v>0</v>
      </c>
    </row>
    <row r="65" spans="1:11" ht="12.75">
      <c r="A65" s="5"/>
      <c r="B65" s="5"/>
      <c r="C65" s="5"/>
      <c r="D65" s="5"/>
      <c r="E65" s="3" t="s">
        <v>33</v>
      </c>
      <c r="F65" s="50">
        <f>SUM(F60,F64)</f>
        <v>150000</v>
      </c>
      <c r="G65" s="11">
        <f>SUM(G60,G64)</f>
        <v>51000</v>
      </c>
      <c r="H65" s="39">
        <f t="shared" si="0"/>
        <v>201000</v>
      </c>
      <c r="I65" s="33">
        <f>SUM(I60,I64)</f>
        <v>200000</v>
      </c>
      <c r="J65" s="11">
        <f>SUM(J60,J64)</f>
        <v>50000</v>
      </c>
      <c r="K65" s="8">
        <f>SUM(K60,K64)</f>
        <v>-1000</v>
      </c>
    </row>
    <row r="66" spans="1:11" ht="12.75">
      <c r="A66" s="5"/>
      <c r="B66" s="5"/>
      <c r="C66" s="5"/>
      <c r="D66" s="5"/>
      <c r="E66" s="2"/>
      <c r="F66" s="52"/>
      <c r="G66" s="10"/>
      <c r="H66" s="41">
        <f t="shared" si="0"/>
        <v>0</v>
      </c>
      <c r="I66" s="32"/>
      <c r="J66" s="10"/>
      <c r="K66" s="6"/>
    </row>
    <row r="67" spans="1:11" ht="12.75">
      <c r="A67" s="5"/>
      <c r="B67" s="5"/>
      <c r="C67" s="5"/>
      <c r="D67" s="5"/>
      <c r="E67" s="15" t="s">
        <v>34</v>
      </c>
      <c r="F67" s="52"/>
      <c r="G67" s="10"/>
      <c r="H67" s="41">
        <f t="shared" si="0"/>
        <v>0</v>
      </c>
      <c r="I67" s="32"/>
      <c r="J67" s="10"/>
      <c r="K67" s="6"/>
    </row>
    <row r="68" spans="1:11" ht="12.75">
      <c r="A68" s="5"/>
      <c r="B68" s="5"/>
      <c r="C68" s="5"/>
      <c r="D68" s="5"/>
      <c r="E68" s="2"/>
      <c r="F68" s="52"/>
      <c r="G68" s="10"/>
      <c r="H68" s="41">
        <f t="shared" si="0"/>
        <v>0</v>
      </c>
      <c r="I68" s="32"/>
      <c r="J68" s="10"/>
      <c r="K68" s="6"/>
    </row>
    <row r="69" spans="1:11" ht="26.25">
      <c r="A69" s="16">
        <v>1</v>
      </c>
      <c r="B69" s="16">
        <v>5</v>
      </c>
      <c r="C69" s="16">
        <v>140</v>
      </c>
      <c r="D69" s="16">
        <v>0</v>
      </c>
      <c r="E69" s="17" t="s">
        <v>35</v>
      </c>
      <c r="F69" s="50">
        <f aca="true" t="shared" si="5" ref="F69:K69">SUM(F70:F70)</f>
        <v>135000</v>
      </c>
      <c r="G69" s="11">
        <f>SUM(G70:G70)</f>
        <v>0</v>
      </c>
      <c r="H69" s="39">
        <f t="shared" si="0"/>
        <v>135000</v>
      </c>
      <c r="I69" s="33">
        <f t="shared" si="5"/>
        <v>50000</v>
      </c>
      <c r="J69" s="11">
        <f>SUM(J70:J70)</f>
        <v>-85000</v>
      </c>
      <c r="K69" s="8">
        <f t="shared" si="5"/>
        <v>-85000</v>
      </c>
    </row>
    <row r="70" spans="1:11" ht="12.75">
      <c r="A70" s="18">
        <v>1</v>
      </c>
      <c r="B70" s="18">
        <v>5</v>
      </c>
      <c r="C70" s="18">
        <v>140</v>
      </c>
      <c r="D70" s="18">
        <v>1</v>
      </c>
      <c r="E70" s="19" t="s">
        <v>5</v>
      </c>
      <c r="F70" s="51">
        <v>135000</v>
      </c>
      <c r="G70" s="20"/>
      <c r="H70" s="40">
        <f t="shared" si="0"/>
        <v>135000</v>
      </c>
      <c r="I70" s="34">
        <v>50000</v>
      </c>
      <c r="J70" s="20">
        <f>I70-$F70</f>
        <v>-85000</v>
      </c>
      <c r="K70" s="21">
        <f>I70-$H70</f>
        <v>-85000</v>
      </c>
    </row>
    <row r="71" spans="1:11" ht="26.25">
      <c r="A71" s="16">
        <v>1</v>
      </c>
      <c r="B71" s="16">
        <v>5</v>
      </c>
      <c r="C71" s="16">
        <v>150</v>
      </c>
      <c r="D71" s="16">
        <v>0</v>
      </c>
      <c r="E71" s="17" t="s">
        <v>36</v>
      </c>
      <c r="F71" s="50">
        <f>SUM(F72:F74)</f>
        <v>83000</v>
      </c>
      <c r="G71" s="11">
        <f>SUM(G72:G74)</f>
        <v>14000</v>
      </c>
      <c r="H71" s="39">
        <f t="shared" si="0"/>
        <v>97000</v>
      </c>
      <c r="I71" s="33">
        <f>SUM(I72:I74)</f>
        <v>90000</v>
      </c>
      <c r="J71" s="11">
        <f>SUM(J72:J74)</f>
        <v>7000</v>
      </c>
      <c r="K71" s="8">
        <f>SUM(K72:K74)</f>
        <v>-7000</v>
      </c>
    </row>
    <row r="72" spans="1:11" ht="12.75">
      <c r="A72" s="18">
        <v>1</v>
      </c>
      <c r="B72" s="18">
        <v>5</v>
      </c>
      <c r="C72" s="18">
        <v>150</v>
      </c>
      <c r="D72" s="18">
        <v>1</v>
      </c>
      <c r="E72" s="19" t="s">
        <v>5</v>
      </c>
      <c r="F72" s="51">
        <v>5000</v>
      </c>
      <c r="G72" s="20">
        <v>17500</v>
      </c>
      <c r="H72" s="40">
        <f aca="true" t="shared" si="6" ref="H72:H135">F72+G72</f>
        <v>22500</v>
      </c>
      <c r="I72" s="34">
        <v>15000</v>
      </c>
      <c r="J72" s="20">
        <f>I72-$F72</f>
        <v>10000</v>
      </c>
      <c r="K72" s="21">
        <f>I72-$H72</f>
        <v>-7500</v>
      </c>
    </row>
    <row r="73" spans="1:11" ht="12.75">
      <c r="A73" s="18">
        <v>1</v>
      </c>
      <c r="B73" s="18">
        <v>5</v>
      </c>
      <c r="C73" s="18">
        <v>150</v>
      </c>
      <c r="D73" s="18">
        <v>2</v>
      </c>
      <c r="E73" s="19" t="s">
        <v>6</v>
      </c>
      <c r="F73" s="51">
        <v>75000</v>
      </c>
      <c r="G73" s="20">
        <v>-3500</v>
      </c>
      <c r="H73" s="40">
        <f t="shared" si="6"/>
        <v>71500</v>
      </c>
      <c r="I73" s="34">
        <v>72000</v>
      </c>
      <c r="J73" s="20">
        <f>I73-$F73</f>
        <v>-3000</v>
      </c>
      <c r="K73" s="21">
        <f>I73-$H73</f>
        <v>500</v>
      </c>
    </row>
    <row r="74" spans="1:11" ht="12.75">
      <c r="A74" s="18">
        <v>1</v>
      </c>
      <c r="B74" s="18">
        <v>5</v>
      </c>
      <c r="C74" s="18">
        <v>150</v>
      </c>
      <c r="D74" s="18">
        <v>3</v>
      </c>
      <c r="E74" s="19" t="s">
        <v>7</v>
      </c>
      <c r="F74" s="51">
        <v>3000</v>
      </c>
      <c r="G74" s="20"/>
      <c r="H74" s="40">
        <f t="shared" si="6"/>
        <v>3000</v>
      </c>
      <c r="I74" s="34">
        <v>3000</v>
      </c>
      <c r="J74" s="20">
        <f>I74-$F74</f>
        <v>0</v>
      </c>
      <c r="K74" s="21">
        <f>I74-$H74</f>
        <v>0</v>
      </c>
    </row>
    <row r="75" spans="1:11" ht="12.75">
      <c r="A75" s="16">
        <v>1</v>
      </c>
      <c r="B75" s="16">
        <v>5</v>
      </c>
      <c r="C75" s="16">
        <v>160</v>
      </c>
      <c r="D75" s="16">
        <v>0</v>
      </c>
      <c r="E75" s="17" t="s">
        <v>37</v>
      </c>
      <c r="F75" s="50">
        <f>SUM(F76)</f>
        <v>10000</v>
      </c>
      <c r="G75" s="11">
        <f>SUM(G76)</f>
        <v>-1500</v>
      </c>
      <c r="H75" s="39">
        <f t="shared" si="6"/>
        <v>8500</v>
      </c>
      <c r="I75" s="33">
        <f>SUM(I76)</f>
        <v>10000</v>
      </c>
      <c r="J75" s="11">
        <f>SUM(J76)</f>
        <v>0</v>
      </c>
      <c r="K75" s="8">
        <f>SUM(K76)</f>
        <v>1500</v>
      </c>
    </row>
    <row r="76" spans="1:11" ht="12.75">
      <c r="A76" s="18">
        <v>1</v>
      </c>
      <c r="B76" s="18">
        <v>5</v>
      </c>
      <c r="C76" s="18">
        <v>160</v>
      </c>
      <c r="D76" s="18">
        <v>2</v>
      </c>
      <c r="E76" s="19" t="s">
        <v>6</v>
      </c>
      <c r="F76" s="51">
        <v>10000</v>
      </c>
      <c r="G76" s="20">
        <v>-1500</v>
      </c>
      <c r="H76" s="40">
        <f t="shared" si="6"/>
        <v>8500</v>
      </c>
      <c r="I76" s="34">
        <v>10000</v>
      </c>
      <c r="J76" s="20">
        <f>I76-$F76</f>
        <v>0</v>
      </c>
      <c r="K76" s="21">
        <f>I76-$H76</f>
        <v>1500</v>
      </c>
    </row>
    <row r="77" spans="1:11" ht="12.75">
      <c r="A77" s="16">
        <v>1</v>
      </c>
      <c r="B77" s="16">
        <v>5</v>
      </c>
      <c r="C77" s="16">
        <v>170</v>
      </c>
      <c r="D77" s="16">
        <v>0</v>
      </c>
      <c r="E77" s="17" t="s">
        <v>38</v>
      </c>
      <c r="F77" s="50">
        <f>SUM(F78:F79)</f>
        <v>0</v>
      </c>
      <c r="G77" s="11">
        <f>SUM(G78:G79)</f>
        <v>0</v>
      </c>
      <c r="H77" s="39">
        <f t="shared" si="6"/>
        <v>0</v>
      </c>
      <c r="I77" s="33">
        <f>SUM(I78:I79)</f>
        <v>0</v>
      </c>
      <c r="J77" s="11">
        <f>SUM(J78:J79)</f>
        <v>0</v>
      </c>
      <c r="K77" s="8">
        <f>SUM(K78:K79)</f>
        <v>0</v>
      </c>
    </row>
    <row r="78" spans="1:11" ht="12.75">
      <c r="A78" s="18">
        <v>1</v>
      </c>
      <c r="B78" s="18">
        <v>5</v>
      </c>
      <c r="C78" s="18">
        <v>170</v>
      </c>
      <c r="D78" s="18">
        <v>1</v>
      </c>
      <c r="E78" s="19" t="s">
        <v>5</v>
      </c>
      <c r="F78" s="51">
        <v>0</v>
      </c>
      <c r="G78" s="20"/>
      <c r="H78" s="40">
        <f t="shared" si="6"/>
        <v>0</v>
      </c>
      <c r="I78" s="34">
        <v>0</v>
      </c>
      <c r="J78" s="20">
        <f>I78-$F78</f>
        <v>0</v>
      </c>
      <c r="K78" s="21">
        <f>I78-$H78</f>
        <v>0</v>
      </c>
    </row>
    <row r="79" spans="1:11" ht="12.75">
      <c r="A79" s="18">
        <v>1</v>
      </c>
      <c r="B79" s="18">
        <v>5</v>
      </c>
      <c r="C79" s="18">
        <v>170</v>
      </c>
      <c r="D79" s="18">
        <v>2</v>
      </c>
      <c r="E79" s="19" t="s">
        <v>6</v>
      </c>
      <c r="F79" s="51">
        <v>0</v>
      </c>
      <c r="G79" s="20"/>
      <c r="H79" s="40">
        <f t="shared" si="6"/>
        <v>0</v>
      </c>
      <c r="I79" s="34">
        <v>0</v>
      </c>
      <c r="J79" s="20">
        <f>I79-$F79</f>
        <v>0</v>
      </c>
      <c r="K79" s="21">
        <f>I79-$H79</f>
        <v>0</v>
      </c>
    </row>
    <row r="80" spans="1:11" ht="12.75">
      <c r="A80" s="16">
        <v>1</v>
      </c>
      <c r="B80" s="16">
        <v>5</v>
      </c>
      <c r="C80" s="16">
        <v>180</v>
      </c>
      <c r="D80" s="16">
        <v>0</v>
      </c>
      <c r="E80" s="17" t="s">
        <v>39</v>
      </c>
      <c r="F80" s="50">
        <f>SUM(F81:F83)</f>
        <v>18000</v>
      </c>
      <c r="G80" s="11">
        <f>SUM(G81:G83)</f>
        <v>29000</v>
      </c>
      <c r="H80" s="39">
        <f t="shared" si="6"/>
        <v>47000</v>
      </c>
      <c r="I80" s="33">
        <f>SUM(I81:I83)</f>
        <v>16000</v>
      </c>
      <c r="J80" s="11">
        <f>SUM(J81:J83)</f>
        <v>-2000</v>
      </c>
      <c r="K80" s="8">
        <f>SUM(K81:K83)</f>
        <v>-31000</v>
      </c>
    </row>
    <row r="81" spans="1:11" ht="12.75">
      <c r="A81" s="18">
        <v>1</v>
      </c>
      <c r="B81" s="18">
        <v>5</v>
      </c>
      <c r="C81" s="18">
        <v>180</v>
      </c>
      <c r="D81" s="18">
        <v>1</v>
      </c>
      <c r="E81" s="19" t="s">
        <v>5</v>
      </c>
      <c r="F81" s="51">
        <v>10000</v>
      </c>
      <c r="G81" s="20">
        <v>16800</v>
      </c>
      <c r="H81" s="40">
        <f t="shared" si="6"/>
        <v>26800</v>
      </c>
      <c r="I81" s="34">
        <v>15000</v>
      </c>
      <c r="J81" s="20">
        <f>I81-$F81</f>
        <v>5000</v>
      </c>
      <c r="K81" s="21">
        <f>I81-$H81</f>
        <v>-11800</v>
      </c>
    </row>
    <row r="82" spans="1:11" ht="12.75">
      <c r="A82" s="18">
        <v>1</v>
      </c>
      <c r="B82" s="18">
        <v>5</v>
      </c>
      <c r="C82" s="18">
        <v>180</v>
      </c>
      <c r="D82" s="18">
        <v>2</v>
      </c>
      <c r="E82" s="19" t="s">
        <v>6</v>
      </c>
      <c r="F82" s="51">
        <v>8000</v>
      </c>
      <c r="G82" s="20">
        <v>3400</v>
      </c>
      <c r="H82" s="40">
        <f t="shared" si="6"/>
        <v>11400</v>
      </c>
      <c r="I82" s="34">
        <v>1000</v>
      </c>
      <c r="J82" s="20">
        <f>I82-$F82</f>
        <v>-7000</v>
      </c>
      <c r="K82" s="21">
        <f>I82-$H82</f>
        <v>-10400</v>
      </c>
    </row>
    <row r="83" spans="1:11" ht="12.75">
      <c r="A83" s="18">
        <v>1</v>
      </c>
      <c r="B83" s="18">
        <v>5</v>
      </c>
      <c r="C83" s="18">
        <v>180</v>
      </c>
      <c r="D83" s="18">
        <v>3</v>
      </c>
      <c r="E83" s="19" t="s">
        <v>7</v>
      </c>
      <c r="F83" s="51">
        <v>0</v>
      </c>
      <c r="G83" s="20">
        <v>8800</v>
      </c>
      <c r="H83" s="40">
        <f t="shared" si="6"/>
        <v>8800</v>
      </c>
      <c r="I83" s="34">
        <v>0</v>
      </c>
      <c r="J83" s="20">
        <f>I83-$F83</f>
        <v>0</v>
      </c>
      <c r="K83" s="21">
        <f>I83-$H83</f>
        <v>-8800</v>
      </c>
    </row>
    <row r="84" spans="1:11" ht="26.25">
      <c r="A84" s="16">
        <v>1</v>
      </c>
      <c r="B84" s="16">
        <v>5</v>
      </c>
      <c r="C84" s="16">
        <v>190</v>
      </c>
      <c r="D84" s="16">
        <v>0</v>
      </c>
      <c r="E84" s="17" t="s">
        <v>40</v>
      </c>
      <c r="F84" s="50">
        <f aca="true" t="shared" si="7" ref="F84:K84">SUM(F85)</f>
        <v>0</v>
      </c>
      <c r="G84" s="11">
        <f>SUM(G85)</f>
        <v>2000</v>
      </c>
      <c r="H84" s="39">
        <f t="shared" si="6"/>
        <v>2000</v>
      </c>
      <c r="I84" s="33">
        <f t="shared" si="7"/>
        <v>0</v>
      </c>
      <c r="J84" s="11">
        <f>SUM(J85)</f>
        <v>0</v>
      </c>
      <c r="K84" s="8">
        <f t="shared" si="7"/>
        <v>-2000</v>
      </c>
    </row>
    <row r="85" spans="1:11" ht="12.75">
      <c r="A85" s="18">
        <v>1</v>
      </c>
      <c r="B85" s="18">
        <v>5</v>
      </c>
      <c r="C85" s="18">
        <v>190</v>
      </c>
      <c r="D85" s="18">
        <v>3</v>
      </c>
      <c r="E85" s="19" t="s">
        <v>7</v>
      </c>
      <c r="F85" s="51">
        <v>0</v>
      </c>
      <c r="G85" s="20">
        <v>2000</v>
      </c>
      <c r="H85" s="40">
        <f t="shared" si="6"/>
        <v>2000</v>
      </c>
      <c r="I85" s="34">
        <v>0</v>
      </c>
      <c r="J85" s="20">
        <f>I85-$F85</f>
        <v>0</v>
      </c>
      <c r="K85" s="21">
        <f>I85-$H85</f>
        <v>-2000</v>
      </c>
    </row>
    <row r="86" spans="1:11" ht="12.75">
      <c r="A86" s="16">
        <v>1</v>
      </c>
      <c r="B86" s="16">
        <v>5</v>
      </c>
      <c r="C86" s="16">
        <v>200</v>
      </c>
      <c r="D86" s="16">
        <v>0</v>
      </c>
      <c r="E86" s="17" t="s">
        <v>41</v>
      </c>
      <c r="F86" s="50">
        <f aca="true" t="shared" si="8" ref="F86:K86">SUM(F87)</f>
        <v>0</v>
      </c>
      <c r="G86" s="11">
        <f>SUM(G87)</f>
        <v>0</v>
      </c>
      <c r="H86" s="39">
        <f t="shared" si="6"/>
        <v>0</v>
      </c>
      <c r="I86" s="33">
        <f t="shared" si="8"/>
        <v>0</v>
      </c>
      <c r="J86" s="11">
        <f>SUM(J87)</f>
        <v>0</v>
      </c>
      <c r="K86" s="8">
        <f t="shared" si="8"/>
        <v>0</v>
      </c>
    </row>
    <row r="87" spans="1:11" ht="12.75">
      <c r="A87" s="18">
        <v>1</v>
      </c>
      <c r="B87" s="18">
        <v>5</v>
      </c>
      <c r="C87" s="18">
        <v>200</v>
      </c>
      <c r="D87" s="18">
        <v>3</v>
      </c>
      <c r="E87" s="19" t="s">
        <v>7</v>
      </c>
      <c r="F87" s="51">
        <v>0</v>
      </c>
      <c r="G87" s="20"/>
      <c r="H87" s="40">
        <f t="shared" si="6"/>
        <v>0</v>
      </c>
      <c r="I87" s="34">
        <v>0</v>
      </c>
      <c r="J87" s="20">
        <f>I87-$F87</f>
        <v>0</v>
      </c>
      <c r="K87" s="21">
        <f>I87-$H87</f>
        <v>0</v>
      </c>
    </row>
    <row r="88" spans="1:11" ht="26.25">
      <c r="A88" s="16">
        <v>1</v>
      </c>
      <c r="B88" s="16">
        <v>5</v>
      </c>
      <c r="C88" s="16">
        <v>210</v>
      </c>
      <c r="D88" s="16">
        <v>0</v>
      </c>
      <c r="E88" s="17" t="s">
        <v>42</v>
      </c>
      <c r="F88" s="50">
        <f>SUM(F89)</f>
        <v>7000</v>
      </c>
      <c r="G88" s="11">
        <f>SUM(G89)</f>
        <v>5000</v>
      </c>
      <c r="H88" s="39">
        <f t="shared" si="6"/>
        <v>12000</v>
      </c>
      <c r="I88" s="33">
        <f>SUM(I89)</f>
        <v>7000</v>
      </c>
      <c r="J88" s="11">
        <f>SUM(J89)</f>
        <v>0</v>
      </c>
      <c r="K88" s="8">
        <f>SUM(K89)</f>
        <v>-5000</v>
      </c>
    </row>
    <row r="89" spans="1:11" ht="12.75">
      <c r="A89" s="18">
        <v>1</v>
      </c>
      <c r="B89" s="18">
        <v>5</v>
      </c>
      <c r="C89" s="18">
        <v>210</v>
      </c>
      <c r="D89" s="18">
        <v>3</v>
      </c>
      <c r="E89" s="19" t="s">
        <v>7</v>
      </c>
      <c r="F89" s="51">
        <v>7000</v>
      </c>
      <c r="G89" s="20">
        <v>5000</v>
      </c>
      <c r="H89" s="40">
        <f t="shared" si="6"/>
        <v>12000</v>
      </c>
      <c r="I89" s="34">
        <v>7000</v>
      </c>
      <c r="J89" s="20">
        <f>I89-$F89</f>
        <v>0</v>
      </c>
      <c r="K89" s="21">
        <f>I89-$H89</f>
        <v>-5000</v>
      </c>
    </row>
    <row r="90" spans="1:11" ht="26.25">
      <c r="A90" s="16">
        <v>1</v>
      </c>
      <c r="B90" s="16">
        <v>5</v>
      </c>
      <c r="C90" s="16">
        <v>215</v>
      </c>
      <c r="D90" s="16">
        <v>0</v>
      </c>
      <c r="E90" s="17" t="s">
        <v>165</v>
      </c>
      <c r="F90" s="50">
        <f>SUM(F91)</f>
        <v>1000</v>
      </c>
      <c r="G90" s="11">
        <f>SUM(G91)</f>
        <v>2000</v>
      </c>
      <c r="H90" s="39">
        <f t="shared" si="6"/>
        <v>3000</v>
      </c>
      <c r="I90" s="33">
        <f>SUM(I91)</f>
        <v>12000</v>
      </c>
      <c r="J90" s="11">
        <f>SUM(J91)</f>
        <v>11000</v>
      </c>
      <c r="K90" s="8">
        <f>SUM(K91)</f>
        <v>9000</v>
      </c>
    </row>
    <row r="91" spans="1:11" ht="12.75">
      <c r="A91" s="18">
        <v>1</v>
      </c>
      <c r="B91" s="18">
        <v>5</v>
      </c>
      <c r="C91" s="18">
        <v>215</v>
      </c>
      <c r="D91" s="18">
        <v>2</v>
      </c>
      <c r="E91" s="19" t="s">
        <v>6</v>
      </c>
      <c r="F91" s="51">
        <v>1000</v>
      </c>
      <c r="G91" s="20">
        <v>2000</v>
      </c>
      <c r="H91" s="40">
        <f t="shared" si="6"/>
        <v>3000</v>
      </c>
      <c r="I91" s="34">
        <v>12000</v>
      </c>
      <c r="J91" s="20">
        <f>I91-$F91</f>
        <v>11000</v>
      </c>
      <c r="K91" s="21">
        <f>I91-$H91</f>
        <v>9000</v>
      </c>
    </row>
    <row r="92" spans="1:11" ht="12.75">
      <c r="A92" s="16">
        <v>1</v>
      </c>
      <c r="B92" s="16">
        <v>5</v>
      </c>
      <c r="C92" s="16">
        <v>220</v>
      </c>
      <c r="D92" s="16">
        <v>0</v>
      </c>
      <c r="E92" s="17" t="s">
        <v>43</v>
      </c>
      <c r="F92" s="50">
        <f>SUM(F93:F95)</f>
        <v>68800</v>
      </c>
      <c r="G92" s="11">
        <f>SUM(G93:G95)</f>
        <v>3500</v>
      </c>
      <c r="H92" s="39">
        <f t="shared" si="6"/>
        <v>72300</v>
      </c>
      <c r="I92" s="33">
        <f>SUM(I93:I95)</f>
        <v>72300</v>
      </c>
      <c r="J92" s="11">
        <f>SUM(J93:J95)</f>
        <v>3500</v>
      </c>
      <c r="K92" s="8">
        <f>SUM(K93:K95)</f>
        <v>0</v>
      </c>
    </row>
    <row r="93" spans="1:11" ht="12.75">
      <c r="A93" s="18">
        <v>1</v>
      </c>
      <c r="B93" s="18">
        <v>5</v>
      </c>
      <c r="C93" s="18">
        <v>220</v>
      </c>
      <c r="D93" s="18">
        <v>1</v>
      </c>
      <c r="E93" s="19" t="s">
        <v>5</v>
      </c>
      <c r="F93" s="51">
        <v>800</v>
      </c>
      <c r="G93" s="20"/>
      <c r="H93" s="40">
        <f t="shared" si="6"/>
        <v>800</v>
      </c>
      <c r="I93" s="34">
        <v>800</v>
      </c>
      <c r="J93" s="20">
        <f>I93-$F93</f>
        <v>0</v>
      </c>
      <c r="K93" s="21">
        <f>I93-$H93</f>
        <v>0</v>
      </c>
    </row>
    <row r="94" spans="1:11" ht="12.75">
      <c r="A94" s="18">
        <v>1</v>
      </c>
      <c r="B94" s="18">
        <v>5</v>
      </c>
      <c r="C94" s="18">
        <v>220</v>
      </c>
      <c r="D94" s="18">
        <v>2</v>
      </c>
      <c r="E94" s="19" t="s">
        <v>6</v>
      </c>
      <c r="F94" s="51">
        <v>20000</v>
      </c>
      <c r="G94" s="20">
        <v>2500</v>
      </c>
      <c r="H94" s="40">
        <f t="shared" si="6"/>
        <v>22500</v>
      </c>
      <c r="I94" s="34">
        <v>22500</v>
      </c>
      <c r="J94" s="20">
        <f>I94-$F94</f>
        <v>2500</v>
      </c>
      <c r="K94" s="21">
        <f>I94-$H94</f>
        <v>0</v>
      </c>
    </row>
    <row r="95" spans="1:11" ht="12.75">
      <c r="A95" s="18">
        <v>1</v>
      </c>
      <c r="B95" s="18">
        <v>5</v>
      </c>
      <c r="C95" s="18">
        <v>220</v>
      </c>
      <c r="D95" s="18">
        <v>3</v>
      </c>
      <c r="E95" s="19" t="s">
        <v>7</v>
      </c>
      <c r="F95" s="51">
        <v>48000</v>
      </c>
      <c r="G95" s="20">
        <v>1000</v>
      </c>
      <c r="H95" s="40">
        <f t="shared" si="6"/>
        <v>49000</v>
      </c>
      <c r="I95" s="34">
        <v>49000</v>
      </c>
      <c r="J95" s="20">
        <f>I95-$F95</f>
        <v>1000</v>
      </c>
      <c r="K95" s="21">
        <f>I95-$H95</f>
        <v>0</v>
      </c>
    </row>
    <row r="96" spans="1:11" ht="12.75">
      <c r="A96" s="16">
        <v>1</v>
      </c>
      <c r="B96" s="16">
        <v>5</v>
      </c>
      <c r="C96" s="16">
        <v>230</v>
      </c>
      <c r="D96" s="16">
        <v>0</v>
      </c>
      <c r="E96" s="17" t="s">
        <v>44</v>
      </c>
      <c r="F96" s="50">
        <v>0</v>
      </c>
      <c r="G96" s="11">
        <v>0</v>
      </c>
      <c r="H96" s="39">
        <f t="shared" si="6"/>
        <v>0</v>
      </c>
      <c r="I96" s="33">
        <v>0</v>
      </c>
      <c r="J96" s="11">
        <v>0</v>
      </c>
      <c r="K96" s="8">
        <v>0</v>
      </c>
    </row>
    <row r="97" spans="1:11" ht="12.75">
      <c r="A97" s="18">
        <v>1</v>
      </c>
      <c r="B97" s="18">
        <v>5</v>
      </c>
      <c r="C97" s="18">
        <v>230</v>
      </c>
      <c r="D97" s="18">
        <v>3</v>
      </c>
      <c r="E97" s="19" t="s">
        <v>7</v>
      </c>
      <c r="F97" s="51">
        <v>0</v>
      </c>
      <c r="G97" s="20"/>
      <c r="H97" s="40">
        <f t="shared" si="6"/>
        <v>0</v>
      </c>
      <c r="I97" s="34">
        <v>0</v>
      </c>
      <c r="J97" s="20">
        <f>I97-$F97</f>
        <v>0</v>
      </c>
      <c r="K97" s="21">
        <f>I97-$H97</f>
        <v>0</v>
      </c>
    </row>
    <row r="98" spans="1:11" ht="12.75">
      <c r="A98" s="16">
        <v>1</v>
      </c>
      <c r="B98" s="16">
        <v>5</v>
      </c>
      <c r="C98" s="16">
        <v>235</v>
      </c>
      <c r="D98" s="16">
        <v>0</v>
      </c>
      <c r="E98" s="17" t="s">
        <v>45</v>
      </c>
      <c r="F98" s="50">
        <f>SUM(F99:F101)</f>
        <v>0</v>
      </c>
      <c r="G98" s="11">
        <f>SUM(G99:G101)</f>
        <v>96000</v>
      </c>
      <c r="H98" s="39">
        <f t="shared" si="6"/>
        <v>96000</v>
      </c>
      <c r="I98" s="33">
        <f>SUM(I99:I101)</f>
        <v>0</v>
      </c>
      <c r="J98" s="11">
        <f>SUM(J99:J101)</f>
        <v>0</v>
      </c>
      <c r="K98" s="8">
        <f>SUM(K99:K101)</f>
        <v>-96000</v>
      </c>
    </row>
    <row r="99" spans="1:11" ht="12.75">
      <c r="A99" s="18">
        <v>1</v>
      </c>
      <c r="B99" s="18">
        <v>5</v>
      </c>
      <c r="C99" s="18">
        <v>235</v>
      </c>
      <c r="D99" s="18">
        <v>1</v>
      </c>
      <c r="E99" s="19" t="s">
        <v>5</v>
      </c>
      <c r="F99" s="51">
        <v>0</v>
      </c>
      <c r="G99" s="20">
        <v>96000</v>
      </c>
      <c r="H99" s="40">
        <f t="shared" si="6"/>
        <v>96000</v>
      </c>
      <c r="I99" s="34">
        <v>0</v>
      </c>
      <c r="J99" s="20">
        <f>I99-$F99</f>
        <v>0</v>
      </c>
      <c r="K99" s="21">
        <f>I99-$H99</f>
        <v>-96000</v>
      </c>
    </row>
    <row r="100" spans="1:11" ht="12.75">
      <c r="A100" s="18">
        <v>1</v>
      </c>
      <c r="B100" s="18">
        <v>5</v>
      </c>
      <c r="C100" s="18">
        <v>235</v>
      </c>
      <c r="D100" s="18">
        <v>2</v>
      </c>
      <c r="E100" s="19" t="s">
        <v>6</v>
      </c>
      <c r="F100" s="51">
        <v>0</v>
      </c>
      <c r="G100" s="20"/>
      <c r="H100" s="40">
        <f t="shared" si="6"/>
        <v>0</v>
      </c>
      <c r="I100" s="34">
        <v>0</v>
      </c>
      <c r="J100" s="20">
        <f>I100-$F100</f>
        <v>0</v>
      </c>
      <c r="K100" s="21">
        <f>I100-$H100</f>
        <v>0</v>
      </c>
    </row>
    <row r="101" spans="1:11" ht="12.75">
      <c r="A101" s="18">
        <v>1</v>
      </c>
      <c r="B101" s="18">
        <v>5</v>
      </c>
      <c r="C101" s="18">
        <v>235</v>
      </c>
      <c r="D101" s="18">
        <v>3</v>
      </c>
      <c r="E101" s="19" t="s">
        <v>7</v>
      </c>
      <c r="F101" s="51">
        <v>0</v>
      </c>
      <c r="G101" s="20"/>
      <c r="H101" s="40">
        <f t="shared" si="6"/>
        <v>0</v>
      </c>
      <c r="I101" s="34">
        <v>0</v>
      </c>
      <c r="J101" s="20">
        <f>I101-$F101</f>
        <v>0</v>
      </c>
      <c r="K101" s="21">
        <f>I101-$H101</f>
        <v>0</v>
      </c>
    </row>
    <row r="102" spans="1:11" ht="12.75" customHeight="1">
      <c r="A102" s="16">
        <v>1</v>
      </c>
      <c r="B102" s="16">
        <v>5</v>
      </c>
      <c r="C102" s="16">
        <v>238</v>
      </c>
      <c r="D102" s="16">
        <v>0</v>
      </c>
      <c r="E102" s="17" t="s">
        <v>180</v>
      </c>
      <c r="F102" s="50">
        <f aca="true" t="shared" si="9" ref="F102:K102">SUM(F103)</f>
        <v>2500</v>
      </c>
      <c r="G102" s="11">
        <f>SUM(G103)</f>
        <v>0</v>
      </c>
      <c r="H102" s="39">
        <f t="shared" si="6"/>
        <v>2500</v>
      </c>
      <c r="I102" s="33">
        <f t="shared" si="9"/>
        <v>2500</v>
      </c>
      <c r="J102" s="11">
        <f>SUM(J103)</f>
        <v>0</v>
      </c>
      <c r="K102" s="8">
        <f t="shared" si="9"/>
        <v>0</v>
      </c>
    </row>
    <row r="103" spans="1:11" ht="12.75">
      <c r="A103" s="18">
        <v>1</v>
      </c>
      <c r="B103" s="18">
        <v>5</v>
      </c>
      <c r="C103" s="18">
        <v>238</v>
      </c>
      <c r="D103" s="18">
        <v>2</v>
      </c>
      <c r="E103" s="19" t="s">
        <v>6</v>
      </c>
      <c r="F103" s="51">
        <v>2500</v>
      </c>
      <c r="G103" s="20"/>
      <c r="H103" s="40">
        <f t="shared" si="6"/>
        <v>2500</v>
      </c>
      <c r="I103" s="34">
        <v>2500</v>
      </c>
      <c r="J103" s="20">
        <f>I103-$F103</f>
        <v>0</v>
      </c>
      <c r="K103" s="21">
        <f>I103-$H103</f>
        <v>0</v>
      </c>
    </row>
    <row r="104" spans="1:11" ht="12.75">
      <c r="A104" s="14"/>
      <c r="B104" s="14"/>
      <c r="C104" s="14"/>
      <c r="D104" s="14"/>
      <c r="E104" s="3" t="s">
        <v>46</v>
      </c>
      <c r="F104" s="50">
        <f>SUM(F98,F96,F92,F88,F86,F84,F80,F77,F75,F71,F69,F90,F102)</f>
        <v>325300</v>
      </c>
      <c r="G104" s="11">
        <f>SUM(G98,G96,G92,G88,G86,G84,G80,G77,G75,G71,G69,G90,G102)</f>
        <v>150000</v>
      </c>
      <c r="H104" s="39">
        <f t="shared" si="6"/>
        <v>475300</v>
      </c>
      <c r="I104" s="33">
        <f>SUM(I98,I96,I92,I88,I86,I84,I80,I77,I75,I71,I69,I90,I102)</f>
        <v>259800</v>
      </c>
      <c r="J104" s="11">
        <f>SUM(J98,J96,J92,J88,J86,J84,J80,J77,J75,J71,J69,J90,J102)</f>
        <v>-65500</v>
      </c>
      <c r="K104" s="8">
        <f>SUM(K98,K96,K92,K88,K86,K84,K80,K77,K75,K71,K69,K90,K102)</f>
        <v>-215500</v>
      </c>
    </row>
    <row r="105" spans="1:11" ht="12.75">
      <c r="A105" s="14"/>
      <c r="B105" s="14"/>
      <c r="C105" s="14"/>
      <c r="D105" s="14"/>
      <c r="E105" s="3"/>
      <c r="F105" s="50"/>
      <c r="G105" s="11"/>
      <c r="H105" s="39">
        <f t="shared" si="6"/>
        <v>0</v>
      </c>
      <c r="I105" s="33"/>
      <c r="J105" s="11"/>
      <c r="K105" s="8"/>
    </row>
    <row r="106" spans="1:11" ht="12.75">
      <c r="A106" s="14"/>
      <c r="B106" s="14"/>
      <c r="C106" s="14"/>
      <c r="D106" s="14"/>
      <c r="E106" s="3" t="s">
        <v>47</v>
      </c>
      <c r="F106" s="50">
        <f>SUM(F104,F65,F56,F28,F22)</f>
        <v>10743400</v>
      </c>
      <c r="G106" s="11">
        <f>SUM(G104,G65,G56,G28,G22)</f>
        <v>1276400</v>
      </c>
      <c r="H106" s="39">
        <f t="shared" si="6"/>
        <v>12019800</v>
      </c>
      <c r="I106" s="33">
        <f>SUM(I104,I65,I56,I28,I22)</f>
        <v>11402400</v>
      </c>
      <c r="J106" s="11">
        <f>SUM(J104,J65,J56,J28,J22)</f>
        <v>659000</v>
      </c>
      <c r="K106" s="8">
        <f>SUM(K104,K65,K56,K28,K22)</f>
        <v>-617400</v>
      </c>
    </row>
    <row r="107" spans="1:11" ht="12.75">
      <c r="A107" s="14"/>
      <c r="B107" s="14"/>
      <c r="C107" s="14"/>
      <c r="D107" s="14"/>
      <c r="E107" s="15"/>
      <c r="F107" s="50"/>
      <c r="G107" s="11"/>
      <c r="H107" s="39">
        <f t="shared" si="6"/>
        <v>0</v>
      </c>
      <c r="I107" s="33"/>
      <c r="J107" s="11"/>
      <c r="K107" s="8"/>
    </row>
    <row r="108" spans="1:11" ht="12.75">
      <c r="A108" s="14"/>
      <c r="B108" s="14"/>
      <c r="C108" s="14"/>
      <c r="D108" s="14"/>
      <c r="E108" s="15" t="s">
        <v>48</v>
      </c>
      <c r="F108" s="50"/>
      <c r="G108" s="11"/>
      <c r="H108" s="39">
        <f t="shared" si="6"/>
        <v>0</v>
      </c>
      <c r="I108" s="33"/>
      <c r="J108" s="11"/>
      <c r="K108" s="8"/>
    </row>
    <row r="109" spans="1:11" ht="12.75">
      <c r="A109" s="14"/>
      <c r="B109" s="14"/>
      <c r="C109" s="14"/>
      <c r="D109" s="14"/>
      <c r="E109" s="15"/>
      <c r="F109" s="50"/>
      <c r="G109" s="11"/>
      <c r="H109" s="39">
        <f t="shared" si="6"/>
        <v>0</v>
      </c>
      <c r="I109" s="33"/>
      <c r="J109" s="11"/>
      <c r="K109" s="8"/>
    </row>
    <row r="110" spans="1:11" ht="12.75">
      <c r="A110" s="14"/>
      <c r="B110" s="14"/>
      <c r="C110" s="14"/>
      <c r="D110" s="14"/>
      <c r="E110" s="15" t="s">
        <v>49</v>
      </c>
      <c r="F110" s="50"/>
      <c r="G110" s="11"/>
      <c r="H110" s="39">
        <f t="shared" si="6"/>
        <v>0</v>
      </c>
      <c r="I110" s="33"/>
      <c r="J110" s="11"/>
      <c r="K110" s="8"/>
    </row>
    <row r="111" spans="1:11" ht="12.75">
      <c r="A111" s="14"/>
      <c r="B111" s="14"/>
      <c r="C111" s="14"/>
      <c r="D111" s="14"/>
      <c r="E111" s="15"/>
      <c r="F111" s="50"/>
      <c r="G111" s="11"/>
      <c r="H111" s="39">
        <f t="shared" si="6"/>
        <v>0</v>
      </c>
      <c r="I111" s="33"/>
      <c r="J111" s="11"/>
      <c r="K111" s="8"/>
    </row>
    <row r="112" spans="1:11" ht="12.75">
      <c r="A112" s="16">
        <v>2</v>
      </c>
      <c r="B112" s="16">
        <v>1</v>
      </c>
      <c r="C112" s="16">
        <v>240</v>
      </c>
      <c r="D112" s="16">
        <v>0</v>
      </c>
      <c r="E112" s="17" t="s">
        <v>50</v>
      </c>
      <c r="F112" s="50">
        <f>SUM(F113:F114)</f>
        <v>0</v>
      </c>
      <c r="G112" s="11">
        <f>SUM(G113:G114)</f>
        <v>2200</v>
      </c>
      <c r="H112" s="39">
        <f t="shared" si="6"/>
        <v>2200</v>
      </c>
      <c r="I112" s="33">
        <f>SUM(I113:I114)</f>
        <v>0</v>
      </c>
      <c r="J112" s="11">
        <f>SUM(J113:J114)</f>
        <v>0</v>
      </c>
      <c r="K112" s="8">
        <f>SUM(K113:K114)</f>
        <v>-2200</v>
      </c>
    </row>
    <row r="113" spans="1:11" ht="12.75">
      <c r="A113" s="18">
        <v>2</v>
      </c>
      <c r="B113" s="18">
        <v>1</v>
      </c>
      <c r="C113" s="18">
        <v>240</v>
      </c>
      <c r="D113" s="18">
        <v>2</v>
      </c>
      <c r="E113" s="19" t="s">
        <v>6</v>
      </c>
      <c r="F113" s="51">
        <v>0</v>
      </c>
      <c r="G113" s="20"/>
      <c r="H113" s="40">
        <f t="shared" si="6"/>
        <v>0</v>
      </c>
      <c r="I113" s="34">
        <v>0</v>
      </c>
      <c r="J113" s="20">
        <f>I113-$F113</f>
        <v>0</v>
      </c>
      <c r="K113" s="21">
        <f>I113-$H113</f>
        <v>0</v>
      </c>
    </row>
    <row r="114" spans="1:11" ht="12.75">
      <c r="A114" s="18">
        <v>2</v>
      </c>
      <c r="B114" s="18">
        <v>1</v>
      </c>
      <c r="C114" s="18">
        <v>240</v>
      </c>
      <c r="D114" s="18">
        <v>3</v>
      </c>
      <c r="E114" s="19" t="s">
        <v>7</v>
      </c>
      <c r="F114" s="51">
        <v>0</v>
      </c>
      <c r="G114" s="20">
        <v>2200</v>
      </c>
      <c r="H114" s="40">
        <f t="shared" si="6"/>
        <v>2200</v>
      </c>
      <c r="I114" s="34">
        <v>0</v>
      </c>
      <c r="J114" s="20">
        <f>I114-$F114</f>
        <v>0</v>
      </c>
      <c r="K114" s="21">
        <f>I114-$H114</f>
        <v>-2200</v>
      </c>
    </row>
    <row r="115" spans="1:11" ht="12.75">
      <c r="A115" s="16">
        <v>2</v>
      </c>
      <c r="B115" s="16">
        <v>1</v>
      </c>
      <c r="C115" s="16">
        <v>250</v>
      </c>
      <c r="D115" s="16">
        <v>0</v>
      </c>
      <c r="E115" s="17" t="s">
        <v>51</v>
      </c>
      <c r="F115" s="50">
        <f>SUM(F116)</f>
        <v>0</v>
      </c>
      <c r="G115" s="11">
        <v>0</v>
      </c>
      <c r="H115" s="39">
        <f t="shared" si="6"/>
        <v>0</v>
      </c>
      <c r="I115" s="33">
        <f>SUM(I116)</f>
        <v>0</v>
      </c>
      <c r="J115" s="11">
        <v>0</v>
      </c>
      <c r="K115" s="8">
        <v>0</v>
      </c>
    </row>
    <row r="116" spans="1:11" ht="12.75">
      <c r="A116" s="18">
        <v>2</v>
      </c>
      <c r="B116" s="18">
        <v>1</v>
      </c>
      <c r="C116" s="18">
        <v>250</v>
      </c>
      <c r="D116" s="18">
        <v>1</v>
      </c>
      <c r="E116" s="19" t="s">
        <v>5</v>
      </c>
      <c r="F116" s="51">
        <v>0</v>
      </c>
      <c r="G116" s="20"/>
      <c r="H116" s="40">
        <f t="shared" si="6"/>
        <v>0</v>
      </c>
      <c r="I116" s="34">
        <v>0</v>
      </c>
      <c r="J116" s="20">
        <f>I116-$F116</f>
        <v>0</v>
      </c>
      <c r="K116" s="21">
        <f>I116-$H116</f>
        <v>0</v>
      </c>
    </row>
    <row r="117" spans="1:11" ht="12.75">
      <c r="A117" s="16">
        <v>2</v>
      </c>
      <c r="B117" s="16">
        <v>1</v>
      </c>
      <c r="C117" s="16">
        <v>260</v>
      </c>
      <c r="D117" s="16">
        <v>0</v>
      </c>
      <c r="E117" s="17" t="s">
        <v>52</v>
      </c>
      <c r="F117" s="50">
        <v>0</v>
      </c>
      <c r="G117" s="11">
        <v>0</v>
      </c>
      <c r="H117" s="39">
        <f t="shared" si="6"/>
        <v>0</v>
      </c>
      <c r="I117" s="33">
        <v>0</v>
      </c>
      <c r="J117" s="11">
        <v>0</v>
      </c>
      <c r="K117" s="8">
        <v>0</v>
      </c>
    </row>
    <row r="118" spans="1:11" ht="12.75">
      <c r="A118" s="16">
        <v>2</v>
      </c>
      <c r="B118" s="16">
        <v>1</v>
      </c>
      <c r="C118" s="16">
        <v>270</v>
      </c>
      <c r="D118" s="16">
        <v>0</v>
      </c>
      <c r="E118" s="17" t="s">
        <v>53</v>
      </c>
      <c r="F118" s="50">
        <f>SUM(F119:F120)</f>
        <v>0</v>
      </c>
      <c r="G118" s="11">
        <f>SUM(G119:G120)</f>
        <v>0</v>
      </c>
      <c r="H118" s="39">
        <f t="shared" si="6"/>
        <v>0</v>
      </c>
      <c r="I118" s="33">
        <f>SUM(I119:I120)</f>
        <v>0</v>
      </c>
      <c r="J118" s="11">
        <f>SUM(J119:J120)</f>
        <v>0</v>
      </c>
      <c r="K118" s="8">
        <f>SUM(K119:K120)</f>
        <v>0</v>
      </c>
    </row>
    <row r="119" spans="1:11" ht="12.75">
      <c r="A119" s="18">
        <v>2</v>
      </c>
      <c r="B119" s="18">
        <v>1</v>
      </c>
      <c r="C119" s="18">
        <v>270</v>
      </c>
      <c r="D119" s="18">
        <v>2</v>
      </c>
      <c r="E119" s="19" t="s">
        <v>6</v>
      </c>
      <c r="F119" s="51">
        <v>0</v>
      </c>
      <c r="G119" s="20"/>
      <c r="H119" s="40">
        <f t="shared" si="6"/>
        <v>0</v>
      </c>
      <c r="I119" s="34">
        <v>0</v>
      </c>
      <c r="J119" s="20">
        <f>I119-$F119</f>
        <v>0</v>
      </c>
      <c r="K119" s="21">
        <f>I119-$H119</f>
        <v>0</v>
      </c>
    </row>
    <row r="120" spans="1:11" ht="12.75">
      <c r="A120" s="18">
        <v>2</v>
      </c>
      <c r="B120" s="18">
        <v>1</v>
      </c>
      <c r="C120" s="18">
        <v>270</v>
      </c>
      <c r="D120" s="18">
        <v>3</v>
      </c>
      <c r="E120" s="19" t="s">
        <v>7</v>
      </c>
      <c r="F120" s="51">
        <v>0</v>
      </c>
      <c r="G120" s="20"/>
      <c r="H120" s="40">
        <f t="shared" si="6"/>
        <v>0</v>
      </c>
      <c r="I120" s="34">
        <v>0</v>
      </c>
      <c r="J120" s="20">
        <f>I120-$F120</f>
        <v>0</v>
      </c>
      <c r="K120" s="21">
        <f>I120-$H120</f>
        <v>0</v>
      </c>
    </row>
    <row r="121" spans="1:11" ht="12.75">
      <c r="A121" s="16">
        <v>2</v>
      </c>
      <c r="B121" s="16">
        <v>1</v>
      </c>
      <c r="C121" s="16">
        <v>275</v>
      </c>
      <c r="D121" s="16">
        <v>0</v>
      </c>
      <c r="E121" s="17" t="s">
        <v>158</v>
      </c>
      <c r="F121" s="50">
        <f aca="true" t="shared" si="10" ref="F121:K121">SUM(F122:F122)</f>
        <v>0</v>
      </c>
      <c r="G121" s="11">
        <f t="shared" si="10"/>
        <v>0</v>
      </c>
      <c r="H121" s="39">
        <f t="shared" si="6"/>
        <v>0</v>
      </c>
      <c r="I121" s="33">
        <f t="shared" si="10"/>
        <v>0</v>
      </c>
      <c r="J121" s="11">
        <f t="shared" si="10"/>
        <v>0</v>
      </c>
      <c r="K121" s="8">
        <f t="shared" si="10"/>
        <v>0</v>
      </c>
    </row>
    <row r="122" spans="1:11" ht="12.75">
      <c r="A122" s="18">
        <v>2</v>
      </c>
      <c r="B122" s="18">
        <v>1</v>
      </c>
      <c r="C122" s="18">
        <v>275</v>
      </c>
      <c r="D122" s="18">
        <v>2</v>
      </c>
      <c r="E122" s="19" t="s">
        <v>6</v>
      </c>
      <c r="F122" s="51">
        <v>0</v>
      </c>
      <c r="G122" s="20"/>
      <c r="H122" s="40">
        <f t="shared" si="6"/>
        <v>0</v>
      </c>
      <c r="I122" s="34">
        <v>0</v>
      </c>
      <c r="J122" s="20">
        <f>I122-$F122</f>
        <v>0</v>
      </c>
      <c r="K122" s="21">
        <f>I122-$H122</f>
        <v>0</v>
      </c>
    </row>
    <row r="123" spans="1:11" ht="12.75">
      <c r="A123" s="5"/>
      <c r="B123" s="5"/>
      <c r="C123" s="5"/>
      <c r="D123" s="5"/>
      <c r="E123" s="3" t="s">
        <v>14</v>
      </c>
      <c r="F123" s="50">
        <f>SUM(F121,F118,F117,F115,F112)</f>
        <v>0</v>
      </c>
      <c r="G123" s="11">
        <f>SUM(G112,G115:G118,G121)</f>
        <v>2200</v>
      </c>
      <c r="H123" s="39">
        <f t="shared" si="6"/>
        <v>2200</v>
      </c>
      <c r="I123" s="33">
        <f>SUM(I121,I118,I117,I115,I112)</f>
        <v>0</v>
      </c>
      <c r="J123" s="11">
        <f>SUM(J112,J115:J118,J121)</f>
        <v>0</v>
      </c>
      <c r="K123" s="8">
        <f>SUM(K112,K115:K118,K121)</f>
        <v>-2200</v>
      </c>
    </row>
    <row r="124" spans="1:11" ht="12.75">
      <c r="A124" s="5"/>
      <c r="B124" s="5"/>
      <c r="C124" s="5"/>
      <c r="D124" s="5"/>
      <c r="E124" s="3"/>
      <c r="F124" s="50"/>
      <c r="G124" s="11"/>
      <c r="H124" s="39">
        <f t="shared" si="6"/>
        <v>0</v>
      </c>
      <c r="I124" s="33"/>
      <c r="J124" s="11"/>
      <c r="K124" s="8"/>
    </row>
    <row r="125" spans="1:11" ht="12.75">
      <c r="A125" s="5"/>
      <c r="B125" s="5"/>
      <c r="C125" s="5"/>
      <c r="D125" s="5"/>
      <c r="E125" s="3" t="s">
        <v>54</v>
      </c>
      <c r="F125" s="50">
        <f>SUM(F123)</f>
        <v>0</v>
      </c>
      <c r="G125" s="11">
        <f>SUM(G123)</f>
        <v>2200</v>
      </c>
      <c r="H125" s="39">
        <f t="shared" si="6"/>
        <v>2200</v>
      </c>
      <c r="I125" s="33">
        <f>SUM(I123)</f>
        <v>0</v>
      </c>
      <c r="J125" s="11">
        <f>SUM(J123)</f>
        <v>0</v>
      </c>
      <c r="K125" s="8">
        <f>SUM(K123)</f>
        <v>-2200</v>
      </c>
    </row>
    <row r="126" spans="1:11" ht="12.75">
      <c r="A126" s="5"/>
      <c r="B126" s="5"/>
      <c r="C126" s="5"/>
      <c r="D126" s="5"/>
      <c r="E126" s="3"/>
      <c r="F126" s="50"/>
      <c r="G126" s="11"/>
      <c r="H126" s="39">
        <f t="shared" si="6"/>
        <v>0</v>
      </c>
      <c r="I126" s="33"/>
      <c r="J126" s="11"/>
      <c r="K126" s="8"/>
    </row>
    <row r="127" spans="1:11" s="22" customFormat="1" ht="12.75">
      <c r="A127" s="5"/>
      <c r="B127" s="5"/>
      <c r="C127" s="5"/>
      <c r="D127" s="5"/>
      <c r="E127" s="3" t="s">
        <v>163</v>
      </c>
      <c r="F127" s="50">
        <f>SUM(F125,F106,F6)</f>
        <v>10743400</v>
      </c>
      <c r="G127" s="11">
        <f>SUM(G125,G106,G6)</f>
        <v>1815926.54</v>
      </c>
      <c r="H127" s="39">
        <f t="shared" si="6"/>
        <v>12559326.54</v>
      </c>
      <c r="I127" s="33">
        <f>SUM(I125,I106,I6)</f>
        <v>11402400</v>
      </c>
      <c r="J127" s="11">
        <f>SUM(J125,J106,J6)</f>
        <v>659000</v>
      </c>
      <c r="K127" s="8">
        <f>SUM(K125,K106,K6)</f>
        <v>-1156926.54</v>
      </c>
    </row>
    <row r="128" spans="1:11" ht="12.75">
      <c r="A128" s="5"/>
      <c r="B128" s="5"/>
      <c r="C128" s="5"/>
      <c r="D128" s="5"/>
      <c r="E128" s="2"/>
      <c r="F128" s="52"/>
      <c r="G128" s="10"/>
      <c r="H128" s="41">
        <f t="shared" si="6"/>
        <v>0</v>
      </c>
      <c r="I128" s="32"/>
      <c r="J128" s="10"/>
      <c r="K128" s="6"/>
    </row>
    <row r="129" spans="1:11" ht="12.75">
      <c r="A129" s="5"/>
      <c r="B129" s="5"/>
      <c r="C129" s="5"/>
      <c r="D129" s="5"/>
      <c r="E129" s="15" t="s">
        <v>55</v>
      </c>
      <c r="F129" s="52"/>
      <c r="G129" s="10"/>
      <c r="H129" s="41">
        <f t="shared" si="6"/>
        <v>0</v>
      </c>
      <c r="I129" s="32"/>
      <c r="J129" s="10"/>
      <c r="K129" s="6"/>
    </row>
    <row r="130" spans="1:11" ht="12.75">
      <c r="A130" s="5"/>
      <c r="B130" s="5"/>
      <c r="C130" s="5"/>
      <c r="D130" s="5"/>
      <c r="E130" s="15"/>
      <c r="F130" s="52"/>
      <c r="G130" s="10"/>
      <c r="H130" s="41">
        <f t="shared" si="6"/>
        <v>0</v>
      </c>
      <c r="I130" s="32"/>
      <c r="J130" s="10"/>
      <c r="K130" s="6"/>
    </row>
    <row r="131" spans="1:11" ht="12.75">
      <c r="A131" s="5"/>
      <c r="B131" s="5"/>
      <c r="C131" s="5"/>
      <c r="D131" s="5"/>
      <c r="E131" s="15" t="s">
        <v>56</v>
      </c>
      <c r="F131" s="52"/>
      <c r="G131" s="10"/>
      <c r="H131" s="41">
        <f t="shared" si="6"/>
        <v>0</v>
      </c>
      <c r="I131" s="32"/>
      <c r="J131" s="10"/>
      <c r="K131" s="6"/>
    </row>
    <row r="132" spans="1:11" ht="12.75">
      <c r="A132" s="5"/>
      <c r="B132" s="5"/>
      <c r="C132" s="5"/>
      <c r="D132" s="5"/>
      <c r="E132" s="2"/>
      <c r="F132" s="52"/>
      <c r="G132" s="10"/>
      <c r="H132" s="41">
        <f t="shared" si="6"/>
        <v>0</v>
      </c>
      <c r="I132" s="32"/>
      <c r="J132" s="10"/>
      <c r="K132" s="6"/>
    </row>
    <row r="133" spans="1:11" ht="12.75">
      <c r="A133" s="16">
        <v>3</v>
      </c>
      <c r="B133" s="16">
        <v>1</v>
      </c>
      <c r="C133" s="16">
        <v>280</v>
      </c>
      <c r="D133" s="16">
        <v>0</v>
      </c>
      <c r="E133" s="17" t="s">
        <v>57</v>
      </c>
      <c r="F133" s="50">
        <f>SUM(F134:F134)</f>
        <v>1000000</v>
      </c>
      <c r="G133" s="11">
        <f>SUM(G134:G134)</f>
        <v>0</v>
      </c>
      <c r="H133" s="39">
        <f t="shared" si="6"/>
        <v>1000000</v>
      </c>
      <c r="I133" s="33">
        <f>SUM(I134:I134)</f>
        <v>1000000</v>
      </c>
      <c r="J133" s="11">
        <f>SUM(J134:J134)</f>
        <v>0</v>
      </c>
      <c r="K133" s="8">
        <f>SUM(K134:K134)</f>
        <v>0</v>
      </c>
    </row>
    <row r="134" spans="1:11" ht="12.75">
      <c r="A134" s="18">
        <v>3</v>
      </c>
      <c r="B134" s="18">
        <v>1</v>
      </c>
      <c r="C134" s="18">
        <v>280</v>
      </c>
      <c r="D134" s="18">
        <v>1</v>
      </c>
      <c r="E134" s="19" t="s">
        <v>5</v>
      </c>
      <c r="F134" s="51">
        <v>1000000</v>
      </c>
      <c r="G134" s="20"/>
      <c r="H134" s="40">
        <f t="shared" si="6"/>
        <v>1000000</v>
      </c>
      <c r="I134" s="34">
        <v>1000000</v>
      </c>
      <c r="J134" s="20">
        <f>I134-$F134</f>
        <v>0</v>
      </c>
      <c r="K134" s="21">
        <f>I134-$H134</f>
        <v>0</v>
      </c>
    </row>
    <row r="135" spans="1:11" ht="12.75">
      <c r="A135" s="16">
        <v>3</v>
      </c>
      <c r="B135" s="16">
        <v>1</v>
      </c>
      <c r="C135" s="16">
        <v>285</v>
      </c>
      <c r="D135" s="16">
        <v>0</v>
      </c>
      <c r="E135" s="17" t="s">
        <v>171</v>
      </c>
      <c r="F135" s="50">
        <f>SUM(F136:F136)</f>
        <v>2000000</v>
      </c>
      <c r="G135" s="11">
        <f>SUM(G136:G136)</f>
        <v>0</v>
      </c>
      <c r="H135" s="39">
        <f t="shared" si="6"/>
        <v>2000000</v>
      </c>
      <c r="I135" s="33">
        <f>SUM(I136:I136)</f>
        <v>2000000</v>
      </c>
      <c r="J135" s="11">
        <f>SUM(J136:J136)</f>
        <v>0</v>
      </c>
      <c r="K135" s="8">
        <f>SUM(K136:K136)</f>
        <v>0</v>
      </c>
    </row>
    <row r="136" spans="1:11" ht="12.75">
      <c r="A136" s="18">
        <v>3</v>
      </c>
      <c r="B136" s="18">
        <v>1</v>
      </c>
      <c r="C136" s="18">
        <v>285</v>
      </c>
      <c r="D136" s="18">
        <v>1</v>
      </c>
      <c r="E136" s="19" t="s">
        <v>5</v>
      </c>
      <c r="F136" s="51">
        <v>2000000</v>
      </c>
      <c r="G136" s="20"/>
      <c r="H136" s="40">
        <f aca="true" t="shared" si="11" ref="H136:H177">F136+G136</f>
        <v>2000000</v>
      </c>
      <c r="I136" s="34">
        <v>2000000</v>
      </c>
      <c r="J136" s="20">
        <f>I136-$F136</f>
        <v>0</v>
      </c>
      <c r="K136" s="21">
        <f>I136-$H136</f>
        <v>0</v>
      </c>
    </row>
    <row r="137" spans="1:11" ht="12.75">
      <c r="A137" s="16">
        <v>3</v>
      </c>
      <c r="B137" s="16">
        <v>1</v>
      </c>
      <c r="C137" s="16">
        <v>290</v>
      </c>
      <c r="D137" s="16">
        <v>0</v>
      </c>
      <c r="E137" s="17" t="s">
        <v>58</v>
      </c>
      <c r="F137" s="50">
        <f>SUM(F138:F138)</f>
        <v>500000</v>
      </c>
      <c r="G137" s="11">
        <f>SUM(G138:G138)</f>
        <v>0</v>
      </c>
      <c r="H137" s="39">
        <f t="shared" si="11"/>
        <v>500000</v>
      </c>
      <c r="I137" s="33">
        <f>SUM(I138:I138)</f>
        <v>500000</v>
      </c>
      <c r="J137" s="11">
        <f>SUM(J138:J138)</f>
        <v>0</v>
      </c>
      <c r="K137" s="8">
        <f>SUM(K138:K138)</f>
        <v>0</v>
      </c>
    </row>
    <row r="138" spans="1:11" ht="12.75">
      <c r="A138" s="18">
        <v>3</v>
      </c>
      <c r="B138" s="18">
        <v>1</v>
      </c>
      <c r="C138" s="18">
        <v>290</v>
      </c>
      <c r="D138" s="18">
        <v>1</v>
      </c>
      <c r="E138" s="19" t="s">
        <v>5</v>
      </c>
      <c r="F138" s="51">
        <v>500000</v>
      </c>
      <c r="G138" s="20"/>
      <c r="H138" s="40">
        <f t="shared" si="11"/>
        <v>500000</v>
      </c>
      <c r="I138" s="34">
        <v>500000</v>
      </c>
      <c r="J138" s="20">
        <f>I138-$F138</f>
        <v>0</v>
      </c>
      <c r="K138" s="21">
        <f>I138-$H138</f>
        <v>0</v>
      </c>
    </row>
    <row r="139" spans="1:11" ht="12.75">
      <c r="A139" s="16">
        <v>3</v>
      </c>
      <c r="B139" s="16">
        <v>1</v>
      </c>
      <c r="C139" s="16">
        <v>300</v>
      </c>
      <c r="D139" s="16">
        <v>0</v>
      </c>
      <c r="E139" s="17" t="s">
        <v>59</v>
      </c>
      <c r="F139" s="50">
        <f>SUM(F140:F140)</f>
        <v>20000</v>
      </c>
      <c r="G139" s="11">
        <f>SUM(G140:G140)</f>
        <v>0</v>
      </c>
      <c r="H139" s="39">
        <f t="shared" si="11"/>
        <v>20000</v>
      </c>
      <c r="I139" s="33">
        <f>SUM(I140:I140)</f>
        <v>20000</v>
      </c>
      <c r="J139" s="11">
        <f>SUM(J140:J140)</f>
        <v>0</v>
      </c>
      <c r="K139" s="8">
        <f>SUM(K140:K140)</f>
        <v>0</v>
      </c>
    </row>
    <row r="140" spans="1:11" ht="12.75">
      <c r="A140" s="18">
        <v>3</v>
      </c>
      <c r="B140" s="18">
        <v>1</v>
      </c>
      <c r="C140" s="18">
        <v>300</v>
      </c>
      <c r="D140" s="18">
        <v>1</v>
      </c>
      <c r="E140" s="19" t="s">
        <v>5</v>
      </c>
      <c r="F140" s="51">
        <v>20000</v>
      </c>
      <c r="G140" s="20"/>
      <c r="H140" s="40">
        <f t="shared" si="11"/>
        <v>20000</v>
      </c>
      <c r="I140" s="34">
        <v>20000</v>
      </c>
      <c r="J140" s="20">
        <f>I140-$F140</f>
        <v>0</v>
      </c>
      <c r="K140" s="21">
        <f>I140-$H140</f>
        <v>0</v>
      </c>
    </row>
    <row r="141" spans="1:11" ht="12.75">
      <c r="A141" s="16">
        <v>3</v>
      </c>
      <c r="B141" s="16">
        <v>1</v>
      </c>
      <c r="C141" s="16">
        <v>310</v>
      </c>
      <c r="D141" s="16">
        <v>0</v>
      </c>
      <c r="E141" s="17" t="s">
        <v>60</v>
      </c>
      <c r="F141" s="50">
        <f>SUM(F142:F142)</f>
        <v>100000</v>
      </c>
      <c r="G141" s="11">
        <f>SUM(G142:G142)</f>
        <v>0</v>
      </c>
      <c r="H141" s="39">
        <f t="shared" si="11"/>
        <v>100000</v>
      </c>
      <c r="I141" s="33">
        <f>SUM(I142:I142)</f>
        <v>100000</v>
      </c>
      <c r="J141" s="11">
        <f>SUM(J142:J142)</f>
        <v>0</v>
      </c>
      <c r="K141" s="8">
        <f>SUM(K142:K142)</f>
        <v>0</v>
      </c>
    </row>
    <row r="142" spans="1:11" ht="12.75">
      <c r="A142" s="18">
        <v>3</v>
      </c>
      <c r="B142" s="18">
        <v>1</v>
      </c>
      <c r="C142" s="18">
        <v>310</v>
      </c>
      <c r="D142" s="18">
        <v>1</v>
      </c>
      <c r="E142" s="19" t="s">
        <v>5</v>
      </c>
      <c r="F142" s="51">
        <v>100000</v>
      </c>
      <c r="G142" s="20"/>
      <c r="H142" s="40">
        <f t="shared" si="11"/>
        <v>100000</v>
      </c>
      <c r="I142" s="34">
        <v>100000</v>
      </c>
      <c r="J142" s="20">
        <f>I142-$F142</f>
        <v>0</v>
      </c>
      <c r="K142" s="21">
        <f>I142-$H142</f>
        <v>0</v>
      </c>
    </row>
    <row r="143" spans="1:11" ht="12.75">
      <c r="A143" s="16">
        <v>3</v>
      </c>
      <c r="B143" s="16">
        <v>1</v>
      </c>
      <c r="C143" s="16">
        <v>320</v>
      </c>
      <c r="D143" s="16">
        <v>0</v>
      </c>
      <c r="E143" s="17" t="s">
        <v>61</v>
      </c>
      <c r="F143" s="50">
        <f>SUM(F144:F145)</f>
        <v>0</v>
      </c>
      <c r="G143" s="11">
        <f>SUM(G144:G145)</f>
        <v>0</v>
      </c>
      <c r="H143" s="39">
        <f t="shared" si="11"/>
        <v>0</v>
      </c>
      <c r="I143" s="33">
        <f>SUM(I144:I145)</f>
        <v>0</v>
      </c>
      <c r="J143" s="11">
        <f>SUM(J144:J145)</f>
        <v>0</v>
      </c>
      <c r="K143" s="8">
        <f>SUM(K144:K145)</f>
        <v>0</v>
      </c>
    </row>
    <row r="144" spans="1:11" ht="12.75">
      <c r="A144" s="18">
        <v>3</v>
      </c>
      <c r="B144" s="18">
        <v>1</v>
      </c>
      <c r="C144" s="18">
        <v>320</v>
      </c>
      <c r="D144" s="18">
        <v>1</v>
      </c>
      <c r="E144" s="19" t="s">
        <v>5</v>
      </c>
      <c r="F144" s="51">
        <v>0</v>
      </c>
      <c r="G144" s="20"/>
      <c r="H144" s="40">
        <f t="shared" si="11"/>
        <v>0</v>
      </c>
      <c r="I144" s="34">
        <v>0</v>
      </c>
      <c r="J144" s="20">
        <f>I144-$F144</f>
        <v>0</v>
      </c>
      <c r="K144" s="21">
        <f>I144-$H144</f>
        <v>0</v>
      </c>
    </row>
    <row r="145" spans="1:11" ht="12.75">
      <c r="A145" s="18">
        <v>3</v>
      </c>
      <c r="B145" s="18">
        <v>1</v>
      </c>
      <c r="C145" s="18">
        <v>320</v>
      </c>
      <c r="D145" s="18">
        <v>2</v>
      </c>
      <c r="E145" s="19" t="s">
        <v>6</v>
      </c>
      <c r="F145" s="51">
        <v>0</v>
      </c>
      <c r="G145" s="20"/>
      <c r="H145" s="40">
        <f t="shared" si="11"/>
        <v>0</v>
      </c>
      <c r="I145" s="34">
        <v>0</v>
      </c>
      <c r="J145" s="20">
        <f>I145-$F145</f>
        <v>0</v>
      </c>
      <c r="K145" s="21">
        <f>I145-$H145</f>
        <v>0</v>
      </c>
    </row>
    <row r="146" spans="1:11" ht="12.75">
      <c r="A146" s="16">
        <v>3</v>
      </c>
      <c r="B146" s="16">
        <v>1</v>
      </c>
      <c r="C146" s="16">
        <v>330</v>
      </c>
      <c r="D146" s="16">
        <v>0</v>
      </c>
      <c r="E146" s="17" t="s">
        <v>62</v>
      </c>
      <c r="F146" s="50">
        <f>SUM(F147:F147)</f>
        <v>0</v>
      </c>
      <c r="G146" s="11">
        <f>SUM(G147:G147)</f>
        <v>0</v>
      </c>
      <c r="H146" s="39">
        <f t="shared" si="11"/>
        <v>0</v>
      </c>
      <c r="I146" s="33">
        <f>SUM(I147:I147)</f>
        <v>0</v>
      </c>
      <c r="J146" s="11">
        <f>SUM(J147:J147)</f>
        <v>0</v>
      </c>
      <c r="K146" s="8">
        <f>SUM(K147:K147)</f>
        <v>0</v>
      </c>
    </row>
    <row r="147" spans="1:11" ht="12.75">
      <c r="A147" s="18">
        <v>3</v>
      </c>
      <c r="B147" s="18">
        <v>1</v>
      </c>
      <c r="C147" s="18">
        <v>330</v>
      </c>
      <c r="D147" s="18">
        <v>1</v>
      </c>
      <c r="E147" s="19" t="s">
        <v>5</v>
      </c>
      <c r="F147" s="51">
        <v>0</v>
      </c>
      <c r="G147" s="20"/>
      <c r="H147" s="40">
        <f t="shared" si="11"/>
        <v>0</v>
      </c>
      <c r="I147" s="34">
        <v>0</v>
      </c>
      <c r="J147" s="20">
        <f>I147-$F147</f>
        <v>0</v>
      </c>
      <c r="K147" s="21">
        <f>I147-$H147</f>
        <v>0</v>
      </c>
    </row>
    <row r="148" spans="1:11" ht="12.75">
      <c r="A148" s="16">
        <v>3</v>
      </c>
      <c r="B148" s="16">
        <v>1</v>
      </c>
      <c r="C148" s="16">
        <v>340</v>
      </c>
      <c r="D148" s="16">
        <v>0</v>
      </c>
      <c r="E148" s="17" t="s">
        <v>63</v>
      </c>
      <c r="F148" s="50">
        <f>SUM(F149:F149)</f>
        <v>5000</v>
      </c>
      <c r="G148" s="11">
        <f>SUM(G149:G149)</f>
        <v>0</v>
      </c>
      <c r="H148" s="39">
        <f t="shared" si="11"/>
        <v>5000</v>
      </c>
      <c r="I148" s="33">
        <f>SUM(I149:I149)</f>
        <v>5000</v>
      </c>
      <c r="J148" s="11">
        <f>SUM(J149:J149)</f>
        <v>0</v>
      </c>
      <c r="K148" s="8">
        <f>SUM(K149:K149)</f>
        <v>0</v>
      </c>
    </row>
    <row r="149" spans="1:11" ht="12.75">
      <c r="A149" s="18">
        <v>3</v>
      </c>
      <c r="B149" s="18">
        <v>1</v>
      </c>
      <c r="C149" s="18">
        <v>340</v>
      </c>
      <c r="D149" s="18">
        <v>1</v>
      </c>
      <c r="E149" s="19" t="s">
        <v>5</v>
      </c>
      <c r="F149" s="51">
        <v>5000</v>
      </c>
      <c r="G149" s="20"/>
      <c r="H149" s="40">
        <f t="shared" si="11"/>
        <v>5000</v>
      </c>
      <c r="I149" s="34">
        <v>5000</v>
      </c>
      <c r="J149" s="20">
        <f>I149-$F149</f>
        <v>0</v>
      </c>
      <c r="K149" s="21">
        <f>I149-$H149</f>
        <v>0</v>
      </c>
    </row>
    <row r="150" spans="1:11" ht="12.75">
      <c r="A150" s="16">
        <v>3</v>
      </c>
      <c r="B150" s="16">
        <v>1</v>
      </c>
      <c r="C150" s="16">
        <v>350</v>
      </c>
      <c r="D150" s="16">
        <v>0</v>
      </c>
      <c r="E150" s="17" t="s">
        <v>64</v>
      </c>
      <c r="F150" s="50">
        <f>SUM(F151:F151)</f>
        <v>500000</v>
      </c>
      <c r="G150" s="11">
        <f>SUM(G151:G151)</f>
        <v>0</v>
      </c>
      <c r="H150" s="39">
        <f t="shared" si="11"/>
        <v>500000</v>
      </c>
      <c r="I150" s="33">
        <f>SUM(I151:I151)</f>
        <v>500000</v>
      </c>
      <c r="J150" s="11">
        <f>SUM(J151:J151)</f>
        <v>0</v>
      </c>
      <c r="K150" s="8">
        <f>SUM(K151:K151)</f>
        <v>0</v>
      </c>
    </row>
    <row r="151" spans="1:11" ht="12.75">
      <c r="A151" s="18">
        <v>3</v>
      </c>
      <c r="B151" s="18">
        <v>1</v>
      </c>
      <c r="C151" s="18">
        <v>350</v>
      </c>
      <c r="D151" s="18">
        <v>1</v>
      </c>
      <c r="E151" s="19" t="s">
        <v>5</v>
      </c>
      <c r="F151" s="51">
        <v>500000</v>
      </c>
      <c r="G151" s="20"/>
      <c r="H151" s="40">
        <f t="shared" si="11"/>
        <v>500000</v>
      </c>
      <c r="I151" s="34">
        <v>500000</v>
      </c>
      <c r="J151" s="20">
        <f>I151-$F151</f>
        <v>0</v>
      </c>
      <c r="K151" s="21">
        <f>I151-$H151</f>
        <v>0</v>
      </c>
    </row>
    <row r="152" spans="1:11" ht="12.75">
      <c r="A152" s="16">
        <v>3</v>
      </c>
      <c r="B152" s="16">
        <v>1</v>
      </c>
      <c r="C152" s="16">
        <v>360</v>
      </c>
      <c r="D152" s="16">
        <v>0</v>
      </c>
      <c r="E152" s="17" t="s">
        <v>65</v>
      </c>
      <c r="F152" s="50">
        <f>SUM(F153:F153)</f>
        <v>200000</v>
      </c>
      <c r="G152" s="11">
        <f>SUM(G153:G153)</f>
        <v>0</v>
      </c>
      <c r="H152" s="39">
        <f t="shared" si="11"/>
        <v>200000</v>
      </c>
      <c r="I152" s="33">
        <f>SUM(I153:I153)</f>
        <v>200000</v>
      </c>
      <c r="J152" s="11">
        <f>SUM(J153:J153)</f>
        <v>0</v>
      </c>
      <c r="K152" s="8">
        <f>SUM(K153:K153)</f>
        <v>0</v>
      </c>
    </row>
    <row r="153" spans="1:11" ht="12.75">
      <c r="A153" s="18">
        <v>3</v>
      </c>
      <c r="B153" s="18">
        <v>1</v>
      </c>
      <c r="C153" s="18">
        <v>360</v>
      </c>
      <c r="D153" s="18">
        <v>1</v>
      </c>
      <c r="E153" s="19" t="s">
        <v>5</v>
      </c>
      <c r="F153" s="51">
        <v>200000</v>
      </c>
      <c r="G153" s="20"/>
      <c r="H153" s="40">
        <f t="shared" si="11"/>
        <v>200000</v>
      </c>
      <c r="I153" s="34">
        <v>200000</v>
      </c>
      <c r="J153" s="20">
        <f>I153-$F153</f>
        <v>0</v>
      </c>
      <c r="K153" s="21">
        <f>I153-$H153</f>
        <v>0</v>
      </c>
    </row>
    <row r="154" spans="1:11" ht="12.75">
      <c r="A154" s="16">
        <v>3</v>
      </c>
      <c r="B154" s="16">
        <v>1</v>
      </c>
      <c r="C154" s="16">
        <v>370</v>
      </c>
      <c r="D154" s="16">
        <v>0</v>
      </c>
      <c r="E154" s="17" t="s">
        <v>66</v>
      </c>
      <c r="F154" s="50">
        <f>SUM(F155:F155)</f>
        <v>11000000</v>
      </c>
      <c r="G154" s="11">
        <f>SUM(G155:G155)</f>
        <v>500000</v>
      </c>
      <c r="H154" s="39">
        <f t="shared" si="11"/>
        <v>11500000</v>
      </c>
      <c r="I154" s="33">
        <f>SUM(I155:I155)</f>
        <v>12000000</v>
      </c>
      <c r="J154" s="11">
        <f>SUM(J155:J155)</f>
        <v>1000000</v>
      </c>
      <c r="K154" s="8">
        <f>SUM(K155:K155)</f>
        <v>500000</v>
      </c>
    </row>
    <row r="155" spans="1:11" ht="12.75">
      <c r="A155" s="18">
        <v>3</v>
      </c>
      <c r="B155" s="18">
        <v>1</v>
      </c>
      <c r="C155" s="18">
        <v>370</v>
      </c>
      <c r="D155" s="18">
        <v>1</v>
      </c>
      <c r="E155" s="19" t="s">
        <v>5</v>
      </c>
      <c r="F155" s="51">
        <v>11000000</v>
      </c>
      <c r="G155" s="20">
        <v>500000</v>
      </c>
      <c r="H155" s="40">
        <f t="shared" si="11"/>
        <v>11500000</v>
      </c>
      <c r="I155" s="34">
        <v>12000000</v>
      </c>
      <c r="J155" s="20">
        <f>I155-$F155</f>
        <v>1000000</v>
      </c>
      <c r="K155" s="21">
        <f>I155-$H155</f>
        <v>500000</v>
      </c>
    </row>
    <row r="156" spans="1:11" ht="12.75">
      <c r="A156" s="5"/>
      <c r="B156" s="5"/>
      <c r="C156" s="5"/>
      <c r="D156" s="5"/>
      <c r="E156" s="3" t="s">
        <v>14</v>
      </c>
      <c r="F156" s="50">
        <f>SUM(F133,F135,F137,F139,F141,F143,F146,F148,F150,F152,F154)</f>
        <v>15325000</v>
      </c>
      <c r="G156" s="11">
        <f>SUM(G133,G135,G137,G139,G141,G143,G146,G148,G150,G152,G154)</f>
        <v>500000</v>
      </c>
      <c r="H156" s="39">
        <f t="shared" si="11"/>
        <v>15825000</v>
      </c>
      <c r="I156" s="33">
        <f>SUM(I133,I135,I137,I139,I141,I143,I146,I148,I150,I152,I154)</f>
        <v>16325000</v>
      </c>
      <c r="J156" s="11">
        <f>SUM(J133,J135,J137,J139,J141,J143,J146,J148,J150,J152,J154)</f>
        <v>1000000</v>
      </c>
      <c r="K156" s="8">
        <f>SUM(K133,K135,K137,K139,K141,K143,K146,K148,K150,K152,K154)</f>
        <v>500000</v>
      </c>
    </row>
    <row r="157" spans="1:11" ht="12.75">
      <c r="A157" s="5"/>
      <c r="B157" s="5"/>
      <c r="C157" s="5"/>
      <c r="D157" s="5"/>
      <c r="E157" s="2"/>
      <c r="F157" s="52"/>
      <c r="G157" s="10"/>
      <c r="H157" s="41">
        <f t="shared" si="11"/>
        <v>0</v>
      </c>
      <c r="I157" s="32"/>
      <c r="J157" s="10"/>
      <c r="K157" s="6"/>
    </row>
    <row r="158" spans="1:11" ht="12.75">
      <c r="A158" s="5"/>
      <c r="B158" s="5"/>
      <c r="C158" s="5"/>
      <c r="D158" s="5"/>
      <c r="E158" s="15" t="s">
        <v>67</v>
      </c>
      <c r="F158" s="52"/>
      <c r="G158" s="10"/>
      <c r="H158" s="41">
        <f t="shared" si="11"/>
        <v>0</v>
      </c>
      <c r="I158" s="32"/>
      <c r="J158" s="10"/>
      <c r="K158" s="6"/>
    </row>
    <row r="159" spans="1:11" ht="12.75">
      <c r="A159" s="5"/>
      <c r="B159" s="5"/>
      <c r="C159" s="5"/>
      <c r="D159" s="5"/>
      <c r="E159" s="2"/>
      <c r="F159" s="52"/>
      <c r="G159" s="10"/>
      <c r="H159" s="41">
        <f t="shared" si="11"/>
        <v>0</v>
      </c>
      <c r="I159" s="32"/>
      <c r="J159" s="10"/>
      <c r="K159" s="6"/>
    </row>
    <row r="160" spans="1:11" ht="12.75">
      <c r="A160" s="16">
        <v>3</v>
      </c>
      <c r="B160" s="16">
        <v>2</v>
      </c>
      <c r="C160" s="16">
        <v>380</v>
      </c>
      <c r="D160" s="16">
        <v>0</v>
      </c>
      <c r="E160" s="17" t="s">
        <v>68</v>
      </c>
      <c r="F160" s="50">
        <f>SUM(F161)</f>
        <v>30000</v>
      </c>
      <c r="G160" s="11">
        <f>SUM(G161)</f>
        <v>0</v>
      </c>
      <c r="H160" s="39">
        <f t="shared" si="11"/>
        <v>30000</v>
      </c>
      <c r="I160" s="33">
        <f>SUM(I161)</f>
        <v>0</v>
      </c>
      <c r="J160" s="11">
        <f>SUM(J161)</f>
        <v>-30000</v>
      </c>
      <c r="K160" s="8">
        <f>SUM(K161)</f>
        <v>-30000</v>
      </c>
    </row>
    <row r="161" spans="1:11" ht="12.75">
      <c r="A161" s="18">
        <v>3</v>
      </c>
      <c r="B161" s="18">
        <v>2</v>
      </c>
      <c r="C161" s="18">
        <v>380</v>
      </c>
      <c r="D161" s="18">
        <v>1</v>
      </c>
      <c r="E161" s="19" t="s">
        <v>5</v>
      </c>
      <c r="F161" s="51">
        <v>30000</v>
      </c>
      <c r="G161" s="20"/>
      <c r="H161" s="40">
        <f t="shared" si="11"/>
        <v>30000</v>
      </c>
      <c r="I161" s="34">
        <v>0</v>
      </c>
      <c r="J161" s="20">
        <f>I161-$F161</f>
        <v>-30000</v>
      </c>
      <c r="K161" s="21">
        <f>I161-$H161</f>
        <v>-30000</v>
      </c>
    </row>
    <row r="162" spans="1:11" ht="26.25">
      <c r="A162" s="16">
        <v>3</v>
      </c>
      <c r="B162" s="16">
        <v>2</v>
      </c>
      <c r="C162" s="16">
        <v>382</v>
      </c>
      <c r="D162" s="16">
        <v>0</v>
      </c>
      <c r="E162" s="17" t="s">
        <v>179</v>
      </c>
      <c r="F162" s="50">
        <f>SUM(F163)</f>
        <v>100000</v>
      </c>
      <c r="G162" s="11">
        <f>SUM(G163)</f>
        <v>0</v>
      </c>
      <c r="H162" s="39">
        <f t="shared" si="11"/>
        <v>100000</v>
      </c>
      <c r="I162" s="33">
        <f>SUM(I163)</f>
        <v>100000</v>
      </c>
      <c r="J162" s="11">
        <f>SUM(J163)</f>
        <v>0</v>
      </c>
      <c r="K162" s="8">
        <f>SUM(K163)</f>
        <v>0</v>
      </c>
    </row>
    <row r="163" spans="1:11" ht="12.75">
      <c r="A163" s="18">
        <v>3</v>
      </c>
      <c r="B163" s="18">
        <v>2</v>
      </c>
      <c r="C163" s="18">
        <v>382</v>
      </c>
      <c r="D163" s="18">
        <v>1</v>
      </c>
      <c r="E163" s="19" t="s">
        <v>5</v>
      </c>
      <c r="F163" s="51">
        <v>100000</v>
      </c>
      <c r="G163" s="20"/>
      <c r="H163" s="40">
        <f t="shared" si="11"/>
        <v>100000</v>
      </c>
      <c r="I163" s="34">
        <v>100000</v>
      </c>
      <c r="J163" s="20">
        <f>I163-$F163</f>
        <v>0</v>
      </c>
      <c r="K163" s="21">
        <f>I163-$H163</f>
        <v>0</v>
      </c>
    </row>
    <row r="164" spans="1:11" ht="12.75">
      <c r="A164" s="16">
        <v>3</v>
      </c>
      <c r="B164" s="16">
        <v>2</v>
      </c>
      <c r="C164" s="16">
        <v>385</v>
      </c>
      <c r="D164" s="16">
        <v>0</v>
      </c>
      <c r="E164" s="17" t="s">
        <v>69</v>
      </c>
      <c r="F164" s="50">
        <v>0</v>
      </c>
      <c r="G164" s="11">
        <v>0</v>
      </c>
      <c r="H164" s="39">
        <f t="shared" si="11"/>
        <v>0</v>
      </c>
      <c r="I164" s="35">
        <v>0</v>
      </c>
      <c r="J164" s="11">
        <v>0</v>
      </c>
      <c r="K164" s="8">
        <v>0</v>
      </c>
    </row>
    <row r="165" spans="1:11" ht="12.75">
      <c r="A165" s="18">
        <v>3</v>
      </c>
      <c r="B165" s="18">
        <v>2</v>
      </c>
      <c r="C165" s="18">
        <v>385</v>
      </c>
      <c r="D165" s="18">
        <v>2</v>
      </c>
      <c r="E165" s="19" t="s">
        <v>6</v>
      </c>
      <c r="F165" s="51">
        <v>0</v>
      </c>
      <c r="G165" s="20"/>
      <c r="H165" s="40">
        <f t="shared" si="11"/>
        <v>0</v>
      </c>
      <c r="I165" s="36">
        <v>0</v>
      </c>
      <c r="J165" s="20">
        <f>I165-$F165</f>
        <v>0</v>
      </c>
      <c r="K165" s="21">
        <f>I165-$H165</f>
        <v>0</v>
      </c>
    </row>
    <row r="166" spans="1:11" ht="12.75">
      <c r="A166" s="16">
        <v>3</v>
      </c>
      <c r="B166" s="16">
        <v>2</v>
      </c>
      <c r="C166" s="16">
        <v>390</v>
      </c>
      <c r="D166" s="16">
        <v>0</v>
      </c>
      <c r="E166" s="17" t="s">
        <v>70</v>
      </c>
      <c r="F166" s="50">
        <f>SUM(F167:F169)</f>
        <v>610000</v>
      </c>
      <c r="G166" s="11">
        <f>SUM(G167:G169)</f>
        <v>0</v>
      </c>
      <c r="H166" s="39">
        <f t="shared" si="11"/>
        <v>610000</v>
      </c>
      <c r="I166" s="33">
        <f>SUM(I167:I169)</f>
        <v>720000</v>
      </c>
      <c r="J166" s="11">
        <f>SUM(J167:J169)</f>
        <v>110000</v>
      </c>
      <c r="K166" s="8">
        <f>SUM(K167:K169)</f>
        <v>110000</v>
      </c>
    </row>
    <row r="167" spans="1:11" ht="12.75">
      <c r="A167" s="18">
        <v>3</v>
      </c>
      <c r="B167" s="18">
        <v>2</v>
      </c>
      <c r="C167" s="18">
        <v>390</v>
      </c>
      <c r="D167" s="18">
        <v>1</v>
      </c>
      <c r="E167" s="19" t="s">
        <v>5</v>
      </c>
      <c r="F167" s="51">
        <v>10000</v>
      </c>
      <c r="G167" s="20"/>
      <c r="H167" s="40">
        <f t="shared" si="11"/>
        <v>10000</v>
      </c>
      <c r="I167" s="34">
        <v>20000</v>
      </c>
      <c r="J167" s="20">
        <f>I167-$F167</f>
        <v>10000</v>
      </c>
      <c r="K167" s="21">
        <f>I167-$H167</f>
        <v>10000</v>
      </c>
    </row>
    <row r="168" spans="1:11" ht="12.75">
      <c r="A168" s="18">
        <v>3</v>
      </c>
      <c r="B168" s="18">
        <v>2</v>
      </c>
      <c r="C168" s="18">
        <v>390</v>
      </c>
      <c r="D168" s="18">
        <v>2</v>
      </c>
      <c r="E168" s="19" t="s">
        <v>6</v>
      </c>
      <c r="F168" s="51">
        <v>400000</v>
      </c>
      <c r="G168" s="20"/>
      <c r="H168" s="40">
        <f t="shared" si="11"/>
        <v>400000</v>
      </c>
      <c r="I168" s="34">
        <v>400000</v>
      </c>
      <c r="J168" s="20">
        <f>I168-$F168</f>
        <v>0</v>
      </c>
      <c r="K168" s="21">
        <f>I168-$H168</f>
        <v>0</v>
      </c>
    </row>
    <row r="169" spans="1:11" ht="12.75">
      <c r="A169" s="18">
        <v>3</v>
      </c>
      <c r="B169" s="18">
        <v>2</v>
      </c>
      <c r="C169" s="18">
        <v>390</v>
      </c>
      <c r="D169" s="18">
        <v>3</v>
      </c>
      <c r="E169" s="19" t="s">
        <v>7</v>
      </c>
      <c r="F169" s="51">
        <v>200000</v>
      </c>
      <c r="G169" s="20"/>
      <c r="H169" s="40">
        <f t="shared" si="11"/>
        <v>200000</v>
      </c>
      <c r="I169" s="34">
        <v>300000</v>
      </c>
      <c r="J169" s="20">
        <f>I169-$F169</f>
        <v>100000</v>
      </c>
      <c r="K169" s="21">
        <f>I169-$H169</f>
        <v>100000</v>
      </c>
    </row>
    <row r="170" spans="1:11" ht="12.75">
      <c r="A170" s="16">
        <v>3</v>
      </c>
      <c r="B170" s="16">
        <v>2</v>
      </c>
      <c r="C170" s="16">
        <v>400</v>
      </c>
      <c r="D170" s="16">
        <v>0</v>
      </c>
      <c r="E170" s="17" t="s">
        <v>71</v>
      </c>
      <c r="F170" s="50">
        <f>SUM(F171:F173)</f>
        <v>3200000</v>
      </c>
      <c r="G170" s="11">
        <f>SUM(G171:G173)</f>
        <v>0</v>
      </c>
      <c r="H170" s="39">
        <f t="shared" si="11"/>
        <v>3200000</v>
      </c>
      <c r="I170" s="33">
        <f>SUM(I171:I173)</f>
        <v>3400000</v>
      </c>
      <c r="J170" s="11">
        <f>SUM(J171:J173)</f>
        <v>200000</v>
      </c>
      <c r="K170" s="8">
        <f>SUM(K171:K173)</f>
        <v>200000</v>
      </c>
    </row>
    <row r="171" spans="1:11" ht="12.75">
      <c r="A171" s="18">
        <v>3</v>
      </c>
      <c r="B171" s="18">
        <v>2</v>
      </c>
      <c r="C171" s="18">
        <v>400</v>
      </c>
      <c r="D171" s="18">
        <v>1</v>
      </c>
      <c r="E171" s="19" t="s">
        <v>5</v>
      </c>
      <c r="F171" s="51">
        <v>500000</v>
      </c>
      <c r="G171" s="20"/>
      <c r="H171" s="40">
        <f t="shared" si="11"/>
        <v>500000</v>
      </c>
      <c r="I171" s="34">
        <v>700000</v>
      </c>
      <c r="J171" s="20">
        <f>I171-$F171</f>
        <v>200000</v>
      </c>
      <c r="K171" s="21">
        <f>I171-$H171</f>
        <v>200000</v>
      </c>
    </row>
    <row r="172" spans="1:11" ht="12.75">
      <c r="A172" s="18">
        <v>3</v>
      </c>
      <c r="B172" s="18">
        <v>2</v>
      </c>
      <c r="C172" s="18">
        <v>400</v>
      </c>
      <c r="D172" s="18">
        <v>2</v>
      </c>
      <c r="E172" s="19" t="s">
        <v>6</v>
      </c>
      <c r="F172" s="51">
        <v>1500000</v>
      </c>
      <c r="G172" s="20"/>
      <c r="H172" s="40">
        <f t="shared" si="11"/>
        <v>1500000</v>
      </c>
      <c r="I172" s="34">
        <v>1500000</v>
      </c>
      <c r="J172" s="20">
        <f>I172-$F172</f>
        <v>0</v>
      </c>
      <c r="K172" s="21">
        <f>I172-$H172</f>
        <v>0</v>
      </c>
    </row>
    <row r="173" spans="1:11" ht="12.75">
      <c r="A173" s="18">
        <v>3</v>
      </c>
      <c r="B173" s="18">
        <v>2</v>
      </c>
      <c r="C173" s="18">
        <v>400</v>
      </c>
      <c r="D173" s="18">
        <v>3</v>
      </c>
      <c r="E173" s="19" t="s">
        <v>7</v>
      </c>
      <c r="F173" s="51">
        <v>1200000</v>
      </c>
      <c r="G173" s="20"/>
      <c r="H173" s="40">
        <f t="shared" si="11"/>
        <v>1200000</v>
      </c>
      <c r="I173" s="34">
        <v>1200000</v>
      </c>
      <c r="J173" s="20">
        <f>I173-$F173</f>
        <v>0</v>
      </c>
      <c r="K173" s="21">
        <f>I173-$H173</f>
        <v>0</v>
      </c>
    </row>
    <row r="174" spans="1:11" ht="12.75">
      <c r="A174" s="16">
        <v>3</v>
      </c>
      <c r="B174" s="16">
        <v>2</v>
      </c>
      <c r="C174" s="16">
        <v>500</v>
      </c>
      <c r="D174" s="16">
        <v>0</v>
      </c>
      <c r="E174" s="17" t="s">
        <v>72</v>
      </c>
      <c r="F174" s="50">
        <f>SUM(F175:F175)</f>
        <v>350000</v>
      </c>
      <c r="G174" s="11">
        <f>SUM(G175:G175)</f>
        <v>1330000</v>
      </c>
      <c r="H174" s="39">
        <f t="shared" si="11"/>
        <v>1680000</v>
      </c>
      <c r="I174" s="33">
        <f>SUM(I175:I175)</f>
        <v>680000</v>
      </c>
      <c r="J174" s="11">
        <f>SUM(J175:J175)</f>
        <v>330000</v>
      </c>
      <c r="K174" s="8">
        <f>SUM(K175:K175)</f>
        <v>-1000000</v>
      </c>
    </row>
    <row r="175" spans="1:11" ht="12.75">
      <c r="A175" s="18">
        <v>3</v>
      </c>
      <c r="B175" s="18">
        <v>2</v>
      </c>
      <c r="C175" s="18">
        <v>500</v>
      </c>
      <c r="D175" s="18">
        <v>1</v>
      </c>
      <c r="E175" s="19" t="s">
        <v>5</v>
      </c>
      <c r="F175" s="51">
        <v>350000</v>
      </c>
      <c r="G175" s="20">
        <v>1330000</v>
      </c>
      <c r="H175" s="40">
        <f t="shared" si="11"/>
        <v>1680000</v>
      </c>
      <c r="I175" s="34">
        <v>680000</v>
      </c>
      <c r="J175" s="20">
        <f>I175-$F175</f>
        <v>330000</v>
      </c>
      <c r="K175" s="21">
        <f>I175-$H175</f>
        <v>-1000000</v>
      </c>
    </row>
    <row r="176" spans="1:11" ht="12.75">
      <c r="A176" s="16">
        <v>3</v>
      </c>
      <c r="B176" s="16">
        <v>2</v>
      </c>
      <c r="C176" s="16">
        <v>999</v>
      </c>
      <c r="D176" s="16">
        <v>0</v>
      </c>
      <c r="E176" s="17" t="s">
        <v>73</v>
      </c>
      <c r="F176" s="50">
        <f aca="true" t="shared" si="12" ref="F176:K176">SUM(F177)</f>
        <v>0</v>
      </c>
      <c r="G176" s="11">
        <f>SUM(G177)</f>
        <v>0</v>
      </c>
      <c r="H176" s="39">
        <f t="shared" si="11"/>
        <v>0</v>
      </c>
      <c r="I176" s="33">
        <f t="shared" si="12"/>
        <v>0</v>
      </c>
      <c r="J176" s="11">
        <f>SUM(J177)</f>
        <v>0</v>
      </c>
      <c r="K176" s="8">
        <f t="shared" si="12"/>
        <v>0</v>
      </c>
    </row>
    <row r="177" spans="1:11" ht="12.75">
      <c r="A177" s="18">
        <v>3</v>
      </c>
      <c r="B177" s="18">
        <v>2</v>
      </c>
      <c r="C177" s="18">
        <v>999</v>
      </c>
      <c r="D177" s="18">
        <v>1</v>
      </c>
      <c r="E177" s="19" t="s">
        <v>5</v>
      </c>
      <c r="F177" s="51">
        <v>0</v>
      </c>
      <c r="G177" s="20"/>
      <c r="H177" s="40">
        <f t="shared" si="11"/>
        <v>0</v>
      </c>
      <c r="I177" s="34">
        <v>0</v>
      </c>
      <c r="J177" s="20">
        <f>I177-$F177</f>
        <v>0</v>
      </c>
      <c r="K177" s="21">
        <f>I177-$H177</f>
        <v>0</v>
      </c>
    </row>
    <row r="178" spans="1:11" ht="12.75">
      <c r="A178" s="14"/>
      <c r="B178" s="14"/>
      <c r="C178" s="14"/>
      <c r="D178" s="14"/>
      <c r="E178" s="3" t="s">
        <v>17</v>
      </c>
      <c r="F178" s="50">
        <f>SUM(F162,F164,F166,F170,F174,F176,F160)</f>
        <v>4290000</v>
      </c>
      <c r="G178" s="11">
        <f>SUM(G162,G164,G166,G170,G174,G176,G160)</f>
        <v>1330000</v>
      </c>
      <c r="H178" s="39">
        <f>SUM(H162,H164,H166,H170,H174,H176,H160)</f>
        <v>5620000</v>
      </c>
      <c r="I178" s="33">
        <f>SUM(I162,I164,I166,I170,I174,I176,I160)</f>
        <v>4900000</v>
      </c>
      <c r="J178" s="11">
        <f>SUM(J162,J164,J166,J170,J174,J176,J160)</f>
        <v>610000</v>
      </c>
      <c r="K178" s="8">
        <f>SUM(K162,K164,K166,K170,K174,K176,K160)</f>
        <v>-720000</v>
      </c>
    </row>
    <row r="179" spans="1:11" ht="12.75">
      <c r="A179" s="14"/>
      <c r="B179" s="14"/>
      <c r="C179" s="14"/>
      <c r="D179" s="14"/>
      <c r="E179" s="3"/>
      <c r="F179" s="50"/>
      <c r="G179" s="11"/>
      <c r="H179" s="39"/>
      <c r="I179" s="33"/>
      <c r="J179" s="11"/>
      <c r="K179" s="8"/>
    </row>
    <row r="180" spans="1:11" ht="12.75">
      <c r="A180" s="14"/>
      <c r="B180" s="14"/>
      <c r="C180" s="14"/>
      <c r="D180" s="14"/>
      <c r="E180" s="3" t="s">
        <v>74</v>
      </c>
      <c r="F180" s="50">
        <f>SUM(F178,F156)</f>
        <v>19615000</v>
      </c>
      <c r="G180" s="11">
        <f>SUM(G178,G156)</f>
        <v>1830000</v>
      </c>
      <c r="H180" s="39">
        <f>SUM(H178,H156)</f>
        <v>21445000</v>
      </c>
      <c r="I180" s="33">
        <f>SUM(I178,I156)</f>
        <v>21225000</v>
      </c>
      <c r="J180" s="11">
        <f>SUM(J178,J156)</f>
        <v>1610000</v>
      </c>
      <c r="K180" s="8">
        <f>SUM(K178,K156)</f>
        <v>-220000</v>
      </c>
    </row>
    <row r="181" spans="1:11" ht="12.75">
      <c r="A181" s="14"/>
      <c r="B181" s="14"/>
      <c r="C181" s="14"/>
      <c r="D181" s="14"/>
      <c r="E181" s="3"/>
      <c r="F181" s="50"/>
      <c r="G181" s="11"/>
      <c r="H181" s="39"/>
      <c r="I181" s="33"/>
      <c r="J181" s="11"/>
      <c r="K181" s="8"/>
    </row>
    <row r="182" spans="1:11" ht="12.75">
      <c r="A182" s="14"/>
      <c r="B182" s="14"/>
      <c r="C182" s="14"/>
      <c r="D182" s="14"/>
      <c r="E182" s="3" t="s">
        <v>156</v>
      </c>
      <c r="F182" s="50">
        <f>SUM(F180,F125,F106,F6)</f>
        <v>30358400</v>
      </c>
      <c r="G182" s="11">
        <f>SUM(G180,G125,G106,G6)</f>
        <v>3645926.54</v>
      </c>
      <c r="H182" s="39">
        <f>SUM(H180,H125,H106,H6)</f>
        <v>34004326.54</v>
      </c>
      <c r="I182" s="33">
        <f>SUM(I180,I125,I106,I6)</f>
        <v>32627400</v>
      </c>
      <c r="J182" s="11">
        <f>SUM(J180,J125,J106,J6)</f>
        <v>2269000</v>
      </c>
      <c r="K182" s="8">
        <f>SUM(K180,K125,K106,K6)</f>
        <v>-1376926.54</v>
      </c>
    </row>
    <row r="183" spans="1:11" ht="12.75">
      <c r="A183" s="4"/>
      <c r="B183" s="4"/>
      <c r="C183" s="4"/>
      <c r="D183" s="4"/>
      <c r="E183" s="1"/>
      <c r="F183" s="12"/>
      <c r="G183" s="7"/>
      <c r="H183" s="7"/>
      <c r="I183" s="12"/>
      <c r="J183" s="7"/>
      <c r="K183" s="7"/>
    </row>
    <row r="184" spans="1:11" ht="12.75">
      <c r="A184" s="4"/>
      <c r="B184" s="4"/>
      <c r="C184" s="4"/>
      <c r="D184" s="4"/>
      <c r="E184" s="1"/>
      <c r="F184" s="13"/>
      <c r="G184" s="7"/>
      <c r="H184" s="72" t="s">
        <v>190</v>
      </c>
      <c r="I184" s="54">
        <f>I32+I35+I38+I41</f>
        <v>10709600</v>
      </c>
      <c r="J184" s="7"/>
      <c r="K184" s="7"/>
    </row>
    <row r="185" spans="1:11" ht="12.75">
      <c r="A185" s="4"/>
      <c r="B185" s="4"/>
      <c r="C185" s="4"/>
      <c r="D185" s="4"/>
      <c r="E185" s="1"/>
      <c r="F185" s="12"/>
      <c r="G185" s="7"/>
      <c r="H185" s="73"/>
      <c r="I185" s="55"/>
      <c r="J185" s="7"/>
      <c r="K185" s="7"/>
    </row>
    <row r="186" spans="8:10" ht="12.75">
      <c r="H186" s="53" t="s">
        <v>188</v>
      </c>
      <c r="I186" s="56">
        <f>I182-I184</f>
        <v>21917800</v>
      </c>
      <c r="J186" s="57" t="s">
        <v>189</v>
      </c>
    </row>
  </sheetData>
  <sheetProtection/>
  <autoFilter ref="D1:D185"/>
  <mergeCells count="12">
    <mergeCell ref="H184:H185"/>
    <mergeCell ref="A2:A4"/>
    <mergeCell ref="B2:B4"/>
    <mergeCell ref="C2:C4"/>
    <mergeCell ref="D2:D4"/>
    <mergeCell ref="G3:G4"/>
    <mergeCell ref="I2:K2"/>
    <mergeCell ref="I3:I4"/>
    <mergeCell ref="J3:K3"/>
    <mergeCell ref="F3:F4"/>
    <mergeCell ref="F2:H2"/>
    <mergeCell ref="H3:H4"/>
  </mergeCells>
  <printOptions/>
  <pageMargins left="0.3937007874015748" right="0.3937007874015748" top="0.5905511811023623" bottom="0.3937007874015748" header="0.2362204724409449" footer="0.15748031496062992"/>
  <pageSetup fitToHeight="0" horizontalDpi="600" verticalDpi="600" orientation="landscape" paperSize="9" scale="81" r:id="rId1"/>
  <headerFooter alignWithMargins="0">
    <oddHeader>&amp;C&amp;14&amp;UConsorzio di bonifica Territori del Mincio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3"/>
  <sheetViews>
    <sheetView showGridLines="0" zoomScale="140" zoomScaleNormal="140" zoomScalePageLayoutView="0" workbookViewId="0" topLeftCell="A1">
      <pane ySplit="4" topLeftCell="A279" activePane="bottomLeft" state="frozen"/>
      <selection pane="topLeft" activeCell="Q153" sqref="Q153"/>
      <selection pane="bottomLeft" activeCell="E303" sqref="E303"/>
    </sheetView>
  </sheetViews>
  <sheetFormatPr defaultColWidth="9.140625" defaultRowHeight="12.75"/>
  <cols>
    <col min="1" max="2" width="3.28125" style="23" bestFit="1" customWidth="1"/>
    <col min="3" max="3" width="4.57421875" style="23" bestFit="1" customWidth="1"/>
    <col min="4" max="4" width="3.28125" style="23" bestFit="1" customWidth="1"/>
    <col min="5" max="5" width="57.7109375" style="24" customWidth="1"/>
    <col min="6" max="6" width="16.7109375" style="25" customWidth="1"/>
    <col min="7" max="7" width="14.7109375" style="26" customWidth="1"/>
    <col min="8" max="8" width="16.140625" style="26" customWidth="1"/>
    <col min="9" max="9" width="15.8515625" style="25" customWidth="1"/>
    <col min="10" max="10" width="14.7109375" style="26" customWidth="1"/>
    <col min="11" max="11" width="16.00390625" style="26" customWidth="1"/>
  </cols>
  <sheetData>
    <row r="1" spans="1:11" s="48" customFormat="1" ht="30" customHeight="1">
      <c r="A1" s="42" t="s">
        <v>187</v>
      </c>
      <c r="B1" s="43"/>
      <c r="C1" s="43"/>
      <c r="D1" s="43"/>
      <c r="E1" s="44"/>
      <c r="F1" s="45"/>
      <c r="G1" s="46"/>
      <c r="H1" s="47"/>
      <c r="I1" s="45"/>
      <c r="J1" s="46"/>
      <c r="K1" s="47"/>
    </row>
    <row r="2" spans="1:11" ht="18" customHeight="1">
      <c r="A2" s="74" t="s">
        <v>0</v>
      </c>
      <c r="B2" s="74" t="s">
        <v>1</v>
      </c>
      <c r="C2" s="74" t="s">
        <v>2</v>
      </c>
      <c r="D2" s="74" t="s">
        <v>3</v>
      </c>
      <c r="E2" s="27"/>
      <c r="F2" s="67" t="s">
        <v>183</v>
      </c>
      <c r="G2" s="68"/>
      <c r="H2" s="69"/>
      <c r="I2" s="58" t="s">
        <v>184</v>
      </c>
      <c r="J2" s="59"/>
      <c r="K2" s="60"/>
    </row>
    <row r="3" spans="1:11" ht="18" customHeight="1">
      <c r="A3" s="75"/>
      <c r="B3" s="75"/>
      <c r="C3" s="75"/>
      <c r="D3" s="75"/>
      <c r="E3" s="29" t="s">
        <v>176</v>
      </c>
      <c r="F3" s="65" t="s">
        <v>173</v>
      </c>
      <c r="G3" s="77" t="s">
        <v>181</v>
      </c>
      <c r="H3" s="70" t="s">
        <v>174</v>
      </c>
      <c r="I3" s="61" t="s">
        <v>173</v>
      </c>
      <c r="J3" s="63" t="s">
        <v>162</v>
      </c>
      <c r="K3" s="64"/>
    </row>
    <row r="4" spans="1:11" ht="18" customHeight="1">
      <c r="A4" s="76"/>
      <c r="B4" s="76"/>
      <c r="C4" s="76"/>
      <c r="D4" s="76"/>
      <c r="E4" s="28"/>
      <c r="F4" s="66"/>
      <c r="G4" s="78"/>
      <c r="H4" s="71"/>
      <c r="I4" s="62"/>
      <c r="J4" s="37" t="s">
        <v>185</v>
      </c>
      <c r="K4" s="38" t="s">
        <v>186</v>
      </c>
    </row>
    <row r="5" spans="1:11" ht="12.75">
      <c r="A5" s="14"/>
      <c r="B5" s="14"/>
      <c r="C5" s="14"/>
      <c r="D5" s="14"/>
      <c r="E5" s="15"/>
      <c r="F5" s="50"/>
      <c r="G5" s="9"/>
      <c r="H5" s="39"/>
      <c r="I5" s="33"/>
      <c r="J5" s="9"/>
      <c r="K5" s="8"/>
    </row>
    <row r="6" spans="1:11" ht="12.75">
      <c r="A6" s="16">
        <v>0</v>
      </c>
      <c r="B6" s="16">
        <v>0</v>
      </c>
      <c r="C6" s="16">
        <v>1</v>
      </c>
      <c r="D6" s="16">
        <v>0</v>
      </c>
      <c r="E6" s="17" t="s">
        <v>75</v>
      </c>
      <c r="F6" s="50">
        <v>0</v>
      </c>
      <c r="G6" s="9">
        <v>0</v>
      </c>
      <c r="H6" s="39">
        <f>SUM(H7:H9)</f>
        <v>0</v>
      </c>
      <c r="I6" s="33">
        <f>SUM(I7:I9)</f>
        <v>0</v>
      </c>
      <c r="J6" s="9">
        <v>0</v>
      </c>
      <c r="K6" s="8">
        <v>0</v>
      </c>
    </row>
    <row r="7" spans="1:11" ht="12.75">
      <c r="A7" s="18">
        <v>0</v>
      </c>
      <c r="B7" s="18">
        <v>0</v>
      </c>
      <c r="C7" s="18">
        <v>1</v>
      </c>
      <c r="D7" s="18">
        <v>1</v>
      </c>
      <c r="E7" s="19" t="s">
        <v>5</v>
      </c>
      <c r="F7" s="51">
        <v>0</v>
      </c>
      <c r="G7" s="30"/>
      <c r="H7" s="40">
        <f>F7+G7</f>
        <v>0</v>
      </c>
      <c r="I7" s="34">
        <v>0</v>
      </c>
      <c r="J7" s="30">
        <f>I7-$F7</f>
        <v>0</v>
      </c>
      <c r="K7" s="21">
        <f>I7-$H7</f>
        <v>0</v>
      </c>
    </row>
    <row r="8" spans="1:11" ht="12.75">
      <c r="A8" s="18">
        <v>0</v>
      </c>
      <c r="B8" s="18">
        <v>0</v>
      </c>
      <c r="C8" s="18">
        <v>1</v>
      </c>
      <c r="D8" s="18">
        <v>2</v>
      </c>
      <c r="E8" s="19" t="s">
        <v>6</v>
      </c>
      <c r="F8" s="51">
        <v>0</v>
      </c>
      <c r="G8" s="30"/>
      <c r="H8" s="40">
        <f>F8+G8</f>
        <v>0</v>
      </c>
      <c r="I8" s="34">
        <v>0</v>
      </c>
      <c r="J8" s="30">
        <f>I8-$F8</f>
        <v>0</v>
      </c>
      <c r="K8" s="21">
        <f>I8-$H8</f>
        <v>0</v>
      </c>
    </row>
    <row r="9" spans="1:11" ht="12.75">
      <c r="A9" s="18">
        <v>0</v>
      </c>
      <c r="B9" s="18">
        <v>0</v>
      </c>
      <c r="C9" s="18">
        <v>1</v>
      </c>
      <c r="D9" s="18">
        <v>3</v>
      </c>
      <c r="E9" s="19" t="s">
        <v>7</v>
      </c>
      <c r="F9" s="51">
        <v>0</v>
      </c>
      <c r="G9" s="30"/>
      <c r="H9" s="40">
        <f>F9+G9</f>
        <v>0</v>
      </c>
      <c r="I9" s="34">
        <v>0</v>
      </c>
      <c r="J9" s="30">
        <f>I9-$F9</f>
        <v>0</v>
      </c>
      <c r="K9" s="21">
        <f>I9-$H9</f>
        <v>0</v>
      </c>
    </row>
    <row r="10" spans="1:11" ht="12.75">
      <c r="A10" s="5"/>
      <c r="B10" s="5"/>
      <c r="C10" s="5"/>
      <c r="D10" s="5"/>
      <c r="E10" s="2"/>
      <c r="F10" s="52"/>
      <c r="G10" s="31"/>
      <c r="H10" s="41"/>
      <c r="I10" s="32"/>
      <c r="J10" s="31"/>
      <c r="K10" s="6"/>
    </row>
    <row r="11" spans="1:11" ht="12.75">
      <c r="A11" s="5"/>
      <c r="B11" s="5"/>
      <c r="C11" s="5"/>
      <c r="D11" s="5"/>
      <c r="E11" s="15" t="s">
        <v>177</v>
      </c>
      <c r="F11" s="52"/>
      <c r="G11" s="31"/>
      <c r="H11" s="41"/>
      <c r="I11" s="32"/>
      <c r="J11" s="31"/>
      <c r="K11" s="6"/>
    </row>
    <row r="12" spans="1:11" ht="12.75">
      <c r="A12" s="5"/>
      <c r="B12" s="5"/>
      <c r="C12" s="5"/>
      <c r="D12" s="5"/>
      <c r="E12" s="2"/>
      <c r="F12" s="52"/>
      <c r="G12" s="31"/>
      <c r="H12" s="41"/>
      <c r="I12" s="32"/>
      <c r="J12" s="31"/>
      <c r="K12" s="6"/>
    </row>
    <row r="13" spans="1:11" ht="12.75">
      <c r="A13" s="5"/>
      <c r="B13" s="5"/>
      <c r="C13" s="5"/>
      <c r="D13" s="5"/>
      <c r="E13" s="15" t="s">
        <v>76</v>
      </c>
      <c r="F13" s="52"/>
      <c r="G13" s="31"/>
      <c r="H13" s="41"/>
      <c r="I13" s="32"/>
      <c r="J13" s="31"/>
      <c r="K13" s="6"/>
    </row>
    <row r="14" spans="1:11" ht="12.75">
      <c r="A14" s="5"/>
      <c r="B14" s="5"/>
      <c r="C14" s="5"/>
      <c r="D14" s="5"/>
      <c r="E14" s="2"/>
      <c r="F14" s="52"/>
      <c r="G14" s="31"/>
      <c r="H14" s="41"/>
      <c r="I14" s="32"/>
      <c r="J14" s="31"/>
      <c r="K14" s="6"/>
    </row>
    <row r="15" spans="1:11" ht="12.75">
      <c r="A15" s="16">
        <v>1</v>
      </c>
      <c r="B15" s="16">
        <v>1</v>
      </c>
      <c r="C15" s="16">
        <v>10</v>
      </c>
      <c r="D15" s="16">
        <v>0</v>
      </c>
      <c r="E15" s="17" t="s">
        <v>77</v>
      </c>
      <c r="F15" s="50">
        <f aca="true" t="shared" si="0" ref="F15:K15">SUM(F16:F18)</f>
        <v>40000</v>
      </c>
      <c r="G15" s="9">
        <f t="shared" si="0"/>
        <v>7700</v>
      </c>
      <c r="H15" s="39">
        <f t="shared" si="0"/>
        <v>47700</v>
      </c>
      <c r="I15" s="33">
        <f t="shared" si="0"/>
        <v>49000</v>
      </c>
      <c r="J15" s="9">
        <f t="shared" si="0"/>
        <v>9000</v>
      </c>
      <c r="K15" s="8">
        <f t="shared" si="0"/>
        <v>1300</v>
      </c>
    </row>
    <row r="16" spans="1:11" ht="12.75">
      <c r="A16" s="18">
        <v>1</v>
      </c>
      <c r="B16" s="18">
        <v>1</v>
      </c>
      <c r="C16" s="18">
        <v>10</v>
      </c>
      <c r="D16" s="18">
        <v>1</v>
      </c>
      <c r="E16" s="19" t="s">
        <v>5</v>
      </c>
      <c r="F16" s="51">
        <v>36000</v>
      </c>
      <c r="G16" s="30">
        <v>7500</v>
      </c>
      <c r="H16" s="40">
        <f>F16+G16</f>
        <v>43500</v>
      </c>
      <c r="I16" s="34">
        <v>45000</v>
      </c>
      <c r="J16" s="30">
        <f>I16-$F16</f>
        <v>9000</v>
      </c>
      <c r="K16" s="21">
        <f>I16-$H16</f>
        <v>1500</v>
      </c>
    </row>
    <row r="17" spans="1:11" ht="12.75">
      <c r="A17" s="18">
        <v>1</v>
      </c>
      <c r="B17" s="18">
        <v>1</v>
      </c>
      <c r="C17" s="18">
        <v>10</v>
      </c>
      <c r="D17" s="18">
        <v>2</v>
      </c>
      <c r="E17" s="19" t="s">
        <v>6</v>
      </c>
      <c r="F17" s="51">
        <v>4000</v>
      </c>
      <c r="G17" s="30"/>
      <c r="H17" s="40">
        <f>F17+G17</f>
        <v>4000</v>
      </c>
      <c r="I17" s="34">
        <v>4000</v>
      </c>
      <c r="J17" s="30">
        <f>I17-$F17</f>
        <v>0</v>
      </c>
      <c r="K17" s="21">
        <f>I17-$H17</f>
        <v>0</v>
      </c>
    </row>
    <row r="18" spans="1:11" ht="12.75">
      <c r="A18" s="18">
        <v>1</v>
      </c>
      <c r="B18" s="18">
        <v>1</v>
      </c>
      <c r="C18" s="18">
        <v>10</v>
      </c>
      <c r="D18" s="18">
        <v>3</v>
      </c>
      <c r="E18" s="19" t="s">
        <v>7</v>
      </c>
      <c r="F18" s="51">
        <v>0</v>
      </c>
      <c r="G18" s="30">
        <v>200</v>
      </c>
      <c r="H18" s="40">
        <f>F18+G18</f>
        <v>200</v>
      </c>
      <c r="I18" s="34">
        <v>0</v>
      </c>
      <c r="J18" s="30">
        <f>I18-$F18</f>
        <v>0</v>
      </c>
      <c r="K18" s="21">
        <f>I18-$H18</f>
        <v>-200</v>
      </c>
    </row>
    <row r="19" spans="1:11" ht="12.75">
      <c r="A19" s="16">
        <v>1</v>
      </c>
      <c r="B19" s="16">
        <v>1</v>
      </c>
      <c r="C19" s="16">
        <v>20</v>
      </c>
      <c r="D19" s="16">
        <v>0</v>
      </c>
      <c r="E19" s="17" t="s">
        <v>78</v>
      </c>
      <c r="F19" s="50">
        <v>7000</v>
      </c>
      <c r="G19" s="9">
        <f>SUM(G20:G22)</f>
        <v>-2000</v>
      </c>
      <c r="H19" s="39">
        <f>SUM(H20:H22)</f>
        <v>5000</v>
      </c>
      <c r="I19" s="33">
        <f>SUM(I20:I22)</f>
        <v>5000</v>
      </c>
      <c r="J19" s="9">
        <f>SUM(J20:J22)</f>
        <v>-2000</v>
      </c>
      <c r="K19" s="8">
        <f>SUM(K20:K22)</f>
        <v>0</v>
      </c>
    </row>
    <row r="20" spans="1:11" ht="12.75">
      <c r="A20" s="18">
        <v>1</v>
      </c>
      <c r="B20" s="18">
        <v>1</v>
      </c>
      <c r="C20" s="18">
        <v>20</v>
      </c>
      <c r="D20" s="18">
        <v>1</v>
      </c>
      <c r="E20" s="19" t="s">
        <v>5</v>
      </c>
      <c r="F20" s="51">
        <v>7000</v>
      </c>
      <c r="G20" s="30">
        <v>-2000</v>
      </c>
      <c r="H20" s="40">
        <f>F20+G20</f>
        <v>5000</v>
      </c>
      <c r="I20" s="34">
        <v>5000</v>
      </c>
      <c r="J20" s="30">
        <f>I20-$F20</f>
        <v>-2000</v>
      </c>
      <c r="K20" s="21">
        <f>I20-$H20</f>
        <v>0</v>
      </c>
    </row>
    <row r="21" spans="1:11" ht="12.75">
      <c r="A21" s="18">
        <v>1</v>
      </c>
      <c r="B21" s="18">
        <v>1</v>
      </c>
      <c r="C21" s="18">
        <v>20</v>
      </c>
      <c r="D21" s="18">
        <v>2</v>
      </c>
      <c r="E21" s="19" t="s">
        <v>6</v>
      </c>
      <c r="F21" s="51">
        <v>0</v>
      </c>
      <c r="G21" s="30"/>
      <c r="H21" s="40">
        <f>F21+G21</f>
        <v>0</v>
      </c>
      <c r="I21" s="34">
        <v>0</v>
      </c>
      <c r="J21" s="30">
        <f>I21-$F21</f>
        <v>0</v>
      </c>
      <c r="K21" s="21">
        <f>I21-$H21</f>
        <v>0</v>
      </c>
    </row>
    <row r="22" spans="1:11" ht="12.75">
      <c r="A22" s="18">
        <v>1</v>
      </c>
      <c r="B22" s="18">
        <v>1</v>
      </c>
      <c r="C22" s="18">
        <v>20</v>
      </c>
      <c r="D22" s="18">
        <v>3</v>
      </c>
      <c r="E22" s="19" t="s">
        <v>7</v>
      </c>
      <c r="F22" s="51">
        <v>0</v>
      </c>
      <c r="G22" s="30"/>
      <c r="H22" s="40">
        <f>F22+G22</f>
        <v>0</v>
      </c>
      <c r="I22" s="34">
        <v>0</v>
      </c>
      <c r="J22" s="30">
        <f>I22-$F22</f>
        <v>0</v>
      </c>
      <c r="K22" s="21">
        <f>I22-$H22</f>
        <v>0</v>
      </c>
    </row>
    <row r="23" spans="1:11" ht="26.25">
      <c r="A23" s="16">
        <v>1</v>
      </c>
      <c r="B23" s="16">
        <v>1</v>
      </c>
      <c r="C23" s="16">
        <v>30</v>
      </c>
      <c r="D23" s="16">
        <v>0</v>
      </c>
      <c r="E23" s="17" t="s">
        <v>79</v>
      </c>
      <c r="F23" s="50">
        <v>30000</v>
      </c>
      <c r="G23" s="9">
        <f>SUM(G24:G26)</f>
        <v>0</v>
      </c>
      <c r="H23" s="39">
        <f>SUM(H24:H26)</f>
        <v>30000</v>
      </c>
      <c r="I23" s="33">
        <f>SUM(I24:I26)</f>
        <v>30000</v>
      </c>
      <c r="J23" s="9">
        <f>SUM(J24:J26)</f>
        <v>0</v>
      </c>
      <c r="K23" s="8">
        <f>SUM(K24:K26)</f>
        <v>0</v>
      </c>
    </row>
    <row r="24" spans="1:11" ht="12.75">
      <c r="A24" s="18">
        <v>1</v>
      </c>
      <c r="B24" s="18">
        <v>1</v>
      </c>
      <c r="C24" s="18">
        <v>30</v>
      </c>
      <c r="D24" s="18">
        <v>1</v>
      </c>
      <c r="E24" s="19" t="s">
        <v>5</v>
      </c>
      <c r="F24" s="51">
        <v>10000</v>
      </c>
      <c r="G24" s="30"/>
      <c r="H24" s="40">
        <f>F24+G24</f>
        <v>10000</v>
      </c>
      <c r="I24" s="34">
        <v>10000</v>
      </c>
      <c r="J24" s="30">
        <f>I24-$F24</f>
        <v>0</v>
      </c>
      <c r="K24" s="21">
        <f>I24-$H24</f>
        <v>0</v>
      </c>
    </row>
    <row r="25" spans="1:11" ht="12.75">
      <c r="A25" s="18">
        <v>1</v>
      </c>
      <c r="B25" s="18">
        <v>1</v>
      </c>
      <c r="C25" s="18">
        <v>30</v>
      </c>
      <c r="D25" s="18">
        <v>2</v>
      </c>
      <c r="E25" s="19" t="s">
        <v>6</v>
      </c>
      <c r="F25" s="51">
        <v>10000</v>
      </c>
      <c r="G25" s="30"/>
      <c r="H25" s="40">
        <f>F25+G25</f>
        <v>10000</v>
      </c>
      <c r="I25" s="34">
        <v>10000</v>
      </c>
      <c r="J25" s="30">
        <f>I25-$F25</f>
        <v>0</v>
      </c>
      <c r="K25" s="21">
        <f>I25-$H25</f>
        <v>0</v>
      </c>
    </row>
    <row r="26" spans="1:11" ht="12.75">
      <c r="A26" s="18">
        <v>1</v>
      </c>
      <c r="B26" s="18">
        <v>1</v>
      </c>
      <c r="C26" s="18">
        <v>30</v>
      </c>
      <c r="D26" s="18">
        <v>3</v>
      </c>
      <c r="E26" s="19" t="s">
        <v>7</v>
      </c>
      <c r="F26" s="51">
        <v>10000</v>
      </c>
      <c r="G26" s="30"/>
      <c r="H26" s="40">
        <f>F26+G26</f>
        <v>10000</v>
      </c>
      <c r="I26" s="34">
        <v>10000</v>
      </c>
      <c r="J26" s="30">
        <f>I26-$F26</f>
        <v>0</v>
      </c>
      <c r="K26" s="21">
        <f>I26-$H26</f>
        <v>0</v>
      </c>
    </row>
    <row r="27" spans="1:11" ht="12.75">
      <c r="A27" s="5"/>
      <c r="B27" s="5"/>
      <c r="C27" s="5"/>
      <c r="D27" s="5"/>
      <c r="E27" s="3" t="s">
        <v>14</v>
      </c>
      <c r="F27" s="50">
        <v>77000</v>
      </c>
      <c r="G27" s="9">
        <f>SUM(G15,G19,G23)</f>
        <v>5700</v>
      </c>
      <c r="H27" s="39">
        <f>SUM(H15,H19,H23)</f>
        <v>82700</v>
      </c>
      <c r="I27" s="33">
        <f>SUM(I15,I19,I23)</f>
        <v>84000</v>
      </c>
      <c r="J27" s="9">
        <f>SUM(J15,J19,J23)</f>
        <v>7000</v>
      </c>
      <c r="K27" s="8">
        <f>SUM(K15,K19,K23)</f>
        <v>1300</v>
      </c>
    </row>
    <row r="28" spans="1:11" ht="12.75">
      <c r="A28" s="5"/>
      <c r="B28" s="5"/>
      <c r="C28" s="5"/>
      <c r="D28" s="5"/>
      <c r="E28" s="2"/>
      <c r="F28" s="52"/>
      <c r="G28" s="31"/>
      <c r="H28" s="41"/>
      <c r="I28" s="32"/>
      <c r="J28" s="31"/>
      <c r="K28" s="6"/>
    </row>
    <row r="29" spans="1:11" ht="12.75">
      <c r="A29" s="5"/>
      <c r="B29" s="5"/>
      <c r="C29" s="5"/>
      <c r="D29" s="5"/>
      <c r="E29" s="15" t="s">
        <v>80</v>
      </c>
      <c r="F29" s="52"/>
      <c r="G29" s="31"/>
      <c r="H29" s="41"/>
      <c r="I29" s="32"/>
      <c r="J29" s="31"/>
      <c r="K29" s="6"/>
    </row>
    <row r="30" spans="1:11" ht="12.75">
      <c r="A30" s="5"/>
      <c r="B30" s="5"/>
      <c r="C30" s="5"/>
      <c r="D30" s="5"/>
      <c r="E30" s="2"/>
      <c r="F30" s="52"/>
      <c r="G30" s="31"/>
      <c r="H30" s="41"/>
      <c r="I30" s="32"/>
      <c r="J30" s="31"/>
      <c r="K30" s="6"/>
    </row>
    <row r="31" spans="1:11" ht="12.75">
      <c r="A31" s="16">
        <v>1</v>
      </c>
      <c r="B31" s="16">
        <v>2</v>
      </c>
      <c r="C31" s="16">
        <v>40</v>
      </c>
      <c r="D31" s="16">
        <v>0</v>
      </c>
      <c r="E31" s="17" t="s">
        <v>81</v>
      </c>
      <c r="F31" s="50">
        <v>5000</v>
      </c>
      <c r="G31" s="9">
        <f>SUM(G32:G32)</f>
        <v>-5000</v>
      </c>
      <c r="H31" s="39">
        <f>SUM(H32:H32)</f>
        <v>0</v>
      </c>
      <c r="I31" s="33">
        <f>SUM(I32:I32)</f>
        <v>5000</v>
      </c>
      <c r="J31" s="9">
        <f>SUM(J32:J32)</f>
        <v>0</v>
      </c>
      <c r="K31" s="8">
        <f>SUM(K32:K32)</f>
        <v>5000</v>
      </c>
    </row>
    <row r="32" spans="1:11" ht="12.75">
      <c r="A32" s="18">
        <v>1</v>
      </c>
      <c r="B32" s="18">
        <v>2</v>
      </c>
      <c r="C32" s="18">
        <v>40</v>
      </c>
      <c r="D32" s="18">
        <v>1</v>
      </c>
      <c r="E32" s="19" t="s">
        <v>5</v>
      </c>
      <c r="F32" s="51">
        <v>5000</v>
      </c>
      <c r="G32" s="30">
        <v>-5000</v>
      </c>
      <c r="H32" s="40">
        <f>F32+G32</f>
        <v>0</v>
      </c>
      <c r="I32" s="34">
        <v>5000</v>
      </c>
      <c r="J32" s="30">
        <f>I32-$F32</f>
        <v>0</v>
      </c>
      <c r="K32" s="21">
        <f>I32-$H32</f>
        <v>5000</v>
      </c>
    </row>
    <row r="33" spans="1:11" ht="12.75">
      <c r="A33" s="16">
        <v>1</v>
      </c>
      <c r="B33" s="16">
        <v>2</v>
      </c>
      <c r="C33" s="16">
        <v>41</v>
      </c>
      <c r="D33" s="16">
        <v>0</v>
      </c>
      <c r="E33" s="17" t="s">
        <v>82</v>
      </c>
      <c r="F33" s="50">
        <v>2500</v>
      </c>
      <c r="G33" s="9">
        <f>SUM(G34:G35)</f>
        <v>0</v>
      </c>
      <c r="H33" s="39">
        <f>SUM(H34:H35)</f>
        <v>2500</v>
      </c>
      <c r="I33" s="33">
        <f>SUM(I34:I35)</f>
        <v>1900</v>
      </c>
      <c r="J33" s="9">
        <f>SUM(J34:J35)</f>
        <v>-600</v>
      </c>
      <c r="K33" s="8">
        <f>SUM(K34:K35)</f>
        <v>-600</v>
      </c>
    </row>
    <row r="34" spans="1:11" ht="12.75">
      <c r="A34" s="18">
        <v>1</v>
      </c>
      <c r="B34" s="18">
        <v>2</v>
      </c>
      <c r="C34" s="18">
        <v>41</v>
      </c>
      <c r="D34" s="18">
        <v>1</v>
      </c>
      <c r="E34" s="19" t="s">
        <v>5</v>
      </c>
      <c r="F34" s="51">
        <v>0</v>
      </c>
      <c r="G34" s="30"/>
      <c r="H34" s="40">
        <f>F34+G34</f>
        <v>0</v>
      </c>
      <c r="I34" s="34">
        <v>0</v>
      </c>
      <c r="J34" s="30">
        <f>I34-$F34</f>
        <v>0</v>
      </c>
      <c r="K34" s="21">
        <f>I34-$H34</f>
        <v>0</v>
      </c>
    </row>
    <row r="35" spans="1:11" ht="12.75">
      <c r="A35" s="18">
        <v>1</v>
      </c>
      <c r="B35" s="18">
        <v>2</v>
      </c>
      <c r="C35" s="18">
        <v>41</v>
      </c>
      <c r="D35" s="18">
        <v>2</v>
      </c>
      <c r="E35" s="19" t="s">
        <v>6</v>
      </c>
      <c r="F35" s="51">
        <v>2500</v>
      </c>
      <c r="G35" s="30"/>
      <c r="H35" s="40">
        <f>F35+G35</f>
        <v>2500</v>
      </c>
      <c r="I35" s="34">
        <v>1900</v>
      </c>
      <c r="J35" s="30">
        <f>I35-$F35</f>
        <v>-600</v>
      </c>
      <c r="K35" s="21">
        <f>I35-$H35</f>
        <v>-600</v>
      </c>
    </row>
    <row r="36" spans="1:11" ht="12.75">
      <c r="A36" s="14"/>
      <c r="B36" s="14"/>
      <c r="C36" s="14"/>
      <c r="D36" s="14"/>
      <c r="E36" s="3" t="s">
        <v>17</v>
      </c>
      <c r="F36" s="50">
        <v>7500</v>
      </c>
      <c r="G36" s="9">
        <f>SUM(G31,G33)</f>
        <v>-5000</v>
      </c>
      <c r="H36" s="39">
        <f>SUM(H31,H33)</f>
        <v>2500</v>
      </c>
      <c r="I36" s="33">
        <f>SUM(I31,I33)</f>
        <v>6900</v>
      </c>
      <c r="J36" s="9">
        <f>SUM(J31,J33)</f>
        <v>-600</v>
      </c>
      <c r="K36" s="8">
        <f>SUM(K31,K33)</f>
        <v>4400</v>
      </c>
    </row>
    <row r="37" spans="1:11" ht="12.75">
      <c r="A37" s="14"/>
      <c r="B37" s="14"/>
      <c r="C37" s="14"/>
      <c r="D37" s="14"/>
      <c r="E37" s="15"/>
      <c r="F37" s="50"/>
      <c r="G37" s="9"/>
      <c r="H37" s="39"/>
      <c r="I37" s="33"/>
      <c r="J37" s="9"/>
      <c r="K37" s="8"/>
    </row>
    <row r="38" spans="1:11" ht="12.75">
      <c r="A38" s="14"/>
      <c r="B38" s="14"/>
      <c r="C38" s="14"/>
      <c r="D38" s="14"/>
      <c r="E38" s="15" t="s">
        <v>83</v>
      </c>
      <c r="F38" s="50"/>
      <c r="G38" s="9"/>
      <c r="H38" s="39"/>
      <c r="I38" s="33"/>
      <c r="J38" s="9"/>
      <c r="K38" s="8"/>
    </row>
    <row r="39" spans="1:11" ht="12.75">
      <c r="A39" s="14"/>
      <c r="B39" s="14"/>
      <c r="C39" s="14"/>
      <c r="D39" s="14"/>
      <c r="E39" s="15"/>
      <c r="F39" s="50"/>
      <c r="G39" s="9"/>
      <c r="H39" s="39"/>
      <c r="I39" s="33"/>
      <c r="J39" s="9"/>
      <c r="K39" s="8"/>
    </row>
    <row r="40" spans="1:11" ht="26.25">
      <c r="A40" s="16">
        <v>1</v>
      </c>
      <c r="B40" s="16">
        <v>3</v>
      </c>
      <c r="C40" s="16">
        <v>50</v>
      </c>
      <c r="D40" s="16">
        <v>0</v>
      </c>
      <c r="E40" s="17" t="s">
        <v>84</v>
      </c>
      <c r="F40" s="50">
        <v>60000</v>
      </c>
      <c r="G40" s="9">
        <f>SUM(G41:G41)</f>
        <v>1500</v>
      </c>
      <c r="H40" s="39">
        <f>SUM(H41:H41)</f>
        <v>61500</v>
      </c>
      <c r="I40" s="33">
        <f>SUM(I41:I41)</f>
        <v>48000</v>
      </c>
      <c r="J40" s="9">
        <f>SUM(J41:J41)</f>
        <v>-12000</v>
      </c>
      <c r="K40" s="8">
        <f>SUM(K41:K41)</f>
        <v>-13500</v>
      </c>
    </row>
    <row r="41" spans="1:11" ht="12.75">
      <c r="A41" s="18">
        <v>1</v>
      </c>
      <c r="B41" s="18">
        <v>3</v>
      </c>
      <c r="C41" s="18">
        <v>50</v>
      </c>
      <c r="D41" s="18">
        <v>1</v>
      </c>
      <c r="E41" s="19" t="s">
        <v>5</v>
      </c>
      <c r="F41" s="51">
        <v>60000</v>
      </c>
      <c r="G41" s="30">
        <v>1500</v>
      </c>
      <c r="H41" s="40">
        <f>F41+G41</f>
        <v>61500</v>
      </c>
      <c r="I41" s="34">
        <v>48000</v>
      </c>
      <c r="J41" s="30">
        <f>I41-$F41</f>
        <v>-12000</v>
      </c>
      <c r="K41" s="21">
        <f>I41-$H41</f>
        <v>-13500</v>
      </c>
    </row>
    <row r="42" spans="1:11" ht="12.75">
      <c r="A42" s="16">
        <v>1</v>
      </c>
      <c r="B42" s="16">
        <v>3</v>
      </c>
      <c r="C42" s="16">
        <v>60</v>
      </c>
      <c r="D42" s="16">
        <v>0</v>
      </c>
      <c r="E42" s="17" t="s">
        <v>85</v>
      </c>
      <c r="F42" s="50">
        <v>5000</v>
      </c>
      <c r="G42" s="9">
        <f>SUM(G43:G43)</f>
        <v>0</v>
      </c>
      <c r="H42" s="39">
        <f>SUM(H43:H43)</f>
        <v>5000</v>
      </c>
      <c r="I42" s="33">
        <f>SUM(I43:I43)</f>
        <v>5000</v>
      </c>
      <c r="J42" s="9">
        <f>SUM(J43:J43)</f>
        <v>0</v>
      </c>
      <c r="K42" s="8">
        <f>SUM(K43:K43)</f>
        <v>0</v>
      </c>
    </row>
    <row r="43" spans="1:11" ht="12.75">
      <c r="A43" s="18">
        <v>1</v>
      </c>
      <c r="B43" s="18">
        <v>3</v>
      </c>
      <c r="C43" s="18">
        <v>60</v>
      </c>
      <c r="D43" s="18">
        <v>1</v>
      </c>
      <c r="E43" s="19" t="s">
        <v>5</v>
      </c>
      <c r="F43" s="51">
        <v>5000</v>
      </c>
      <c r="G43" s="30"/>
      <c r="H43" s="40">
        <f>F43+G43</f>
        <v>5000</v>
      </c>
      <c r="I43" s="34">
        <v>5000</v>
      </c>
      <c r="J43" s="30">
        <f>I43-$F43</f>
        <v>0</v>
      </c>
      <c r="K43" s="21">
        <f>I43-$H43</f>
        <v>0</v>
      </c>
    </row>
    <row r="44" spans="1:11" ht="12.75">
      <c r="A44" s="16">
        <v>1</v>
      </c>
      <c r="B44" s="16">
        <v>3</v>
      </c>
      <c r="C44" s="16">
        <v>65</v>
      </c>
      <c r="D44" s="16">
        <v>0</v>
      </c>
      <c r="E44" s="17" t="s">
        <v>161</v>
      </c>
      <c r="F44" s="50">
        <v>20000</v>
      </c>
      <c r="G44" s="9">
        <f>G45</f>
        <v>10000</v>
      </c>
      <c r="H44" s="39">
        <f>H45</f>
        <v>30000</v>
      </c>
      <c r="I44" s="33">
        <f>I45</f>
        <v>15000</v>
      </c>
      <c r="J44" s="9">
        <f>J45</f>
        <v>-5000</v>
      </c>
      <c r="K44" s="8">
        <f>K45</f>
        <v>-15000</v>
      </c>
    </row>
    <row r="45" spans="1:11" ht="12.75">
      <c r="A45" s="18">
        <v>1</v>
      </c>
      <c r="B45" s="18">
        <v>3</v>
      </c>
      <c r="C45" s="18">
        <v>65</v>
      </c>
      <c r="D45" s="18">
        <v>1</v>
      </c>
      <c r="E45" s="19" t="s">
        <v>5</v>
      </c>
      <c r="F45" s="51">
        <v>20000</v>
      </c>
      <c r="G45" s="30">
        <v>10000</v>
      </c>
      <c r="H45" s="40">
        <f>F45+G45</f>
        <v>30000</v>
      </c>
      <c r="I45" s="34">
        <v>15000</v>
      </c>
      <c r="J45" s="30">
        <f>I45-$F45</f>
        <v>-5000</v>
      </c>
      <c r="K45" s="21">
        <f>I45-$H45</f>
        <v>-15000</v>
      </c>
    </row>
    <row r="46" spans="1:11" ht="12.75">
      <c r="A46" s="16">
        <v>1</v>
      </c>
      <c r="B46" s="16">
        <v>3</v>
      </c>
      <c r="C46" s="16">
        <v>70</v>
      </c>
      <c r="D46" s="16">
        <v>0</v>
      </c>
      <c r="E46" s="17" t="s">
        <v>86</v>
      </c>
      <c r="F46" s="50">
        <v>15000</v>
      </c>
      <c r="G46" s="9">
        <f>SUM(G47:G47)</f>
        <v>0</v>
      </c>
      <c r="H46" s="39">
        <f>SUM(H47:H47)</f>
        <v>15000</v>
      </c>
      <c r="I46" s="33">
        <f>SUM(I47:I47)</f>
        <v>0</v>
      </c>
      <c r="J46" s="9">
        <f>SUM(J47:J47)</f>
        <v>-15000</v>
      </c>
      <c r="K46" s="8">
        <f>SUM(K47:K47)</f>
        <v>-15000</v>
      </c>
    </row>
    <row r="47" spans="1:11" ht="12.75">
      <c r="A47" s="18">
        <v>1</v>
      </c>
      <c r="B47" s="18">
        <v>3</v>
      </c>
      <c r="C47" s="18">
        <v>70</v>
      </c>
      <c r="D47" s="18">
        <v>1</v>
      </c>
      <c r="E47" s="19" t="s">
        <v>5</v>
      </c>
      <c r="F47" s="51">
        <v>15000</v>
      </c>
      <c r="G47" s="30"/>
      <c r="H47" s="40">
        <f>F47+G47</f>
        <v>15000</v>
      </c>
      <c r="I47" s="34">
        <v>0</v>
      </c>
      <c r="J47" s="30">
        <f>I47-$F47</f>
        <v>-15000</v>
      </c>
      <c r="K47" s="21">
        <f>I47-$H47</f>
        <v>-15000</v>
      </c>
    </row>
    <row r="48" spans="1:11" ht="12.75">
      <c r="A48" s="16">
        <v>1</v>
      </c>
      <c r="B48" s="16">
        <v>3</v>
      </c>
      <c r="C48" s="16">
        <v>80</v>
      </c>
      <c r="D48" s="16">
        <v>0</v>
      </c>
      <c r="E48" s="17" t="s">
        <v>87</v>
      </c>
      <c r="F48" s="50">
        <v>55000</v>
      </c>
      <c r="G48" s="9">
        <f>SUM(G49:G49)</f>
        <v>-1500</v>
      </c>
      <c r="H48" s="39">
        <f>SUM(H49:H49)</f>
        <v>53500</v>
      </c>
      <c r="I48" s="33">
        <f>SUM(I49:I49)</f>
        <v>56000</v>
      </c>
      <c r="J48" s="9">
        <f>SUM(J49:J49)</f>
        <v>1000</v>
      </c>
      <c r="K48" s="8">
        <f>SUM(K49:K49)</f>
        <v>2500</v>
      </c>
    </row>
    <row r="49" spans="1:11" ht="12.75">
      <c r="A49" s="18">
        <v>1</v>
      </c>
      <c r="B49" s="18">
        <v>3</v>
      </c>
      <c r="C49" s="18">
        <v>80</v>
      </c>
      <c r="D49" s="18">
        <v>1</v>
      </c>
      <c r="E49" s="19" t="s">
        <v>5</v>
      </c>
      <c r="F49" s="51">
        <v>55000</v>
      </c>
      <c r="G49" s="30">
        <v>-1500</v>
      </c>
      <c r="H49" s="40">
        <f>F49+G49</f>
        <v>53500</v>
      </c>
      <c r="I49" s="34">
        <v>56000</v>
      </c>
      <c r="J49" s="30">
        <f>I49-$F49</f>
        <v>1000</v>
      </c>
      <c r="K49" s="21">
        <f>I49-$H49</f>
        <v>2500</v>
      </c>
    </row>
    <row r="50" spans="1:11" ht="12.75">
      <c r="A50" s="16">
        <v>1</v>
      </c>
      <c r="B50" s="16">
        <v>3</v>
      </c>
      <c r="C50" s="16">
        <v>85</v>
      </c>
      <c r="D50" s="16">
        <v>0</v>
      </c>
      <c r="E50" s="49" t="s">
        <v>178</v>
      </c>
      <c r="F50" s="50">
        <v>25000</v>
      </c>
      <c r="G50" s="9">
        <f>SUM(G51:G51)</f>
        <v>0</v>
      </c>
      <c r="H50" s="39">
        <f>SUM(H51:H51)</f>
        <v>25000</v>
      </c>
      <c r="I50" s="33">
        <f>SUM(I51:I51)</f>
        <v>25000</v>
      </c>
      <c r="J50" s="9">
        <f>SUM(J51:J51)</f>
        <v>0</v>
      </c>
      <c r="K50" s="8">
        <f>SUM(K51:K51)</f>
        <v>0</v>
      </c>
    </row>
    <row r="51" spans="1:11" ht="12.75">
      <c r="A51" s="18">
        <v>1</v>
      </c>
      <c r="B51" s="18">
        <v>3</v>
      </c>
      <c r="C51" s="18">
        <v>85</v>
      </c>
      <c r="D51" s="18">
        <v>1</v>
      </c>
      <c r="E51" s="19" t="s">
        <v>5</v>
      </c>
      <c r="F51" s="51">
        <v>25000</v>
      </c>
      <c r="G51" s="30"/>
      <c r="H51" s="40">
        <f>F51+G51</f>
        <v>25000</v>
      </c>
      <c r="I51" s="34">
        <v>25000</v>
      </c>
      <c r="J51" s="30">
        <f>I51-$F51</f>
        <v>0</v>
      </c>
      <c r="K51" s="21">
        <f>I51-$H51</f>
        <v>0</v>
      </c>
    </row>
    <row r="52" spans="1:11" ht="12.75">
      <c r="A52" s="16">
        <v>1</v>
      </c>
      <c r="B52" s="16">
        <v>3</v>
      </c>
      <c r="C52" s="16">
        <v>90</v>
      </c>
      <c r="D52" s="16">
        <v>0</v>
      </c>
      <c r="E52" s="17" t="s">
        <v>88</v>
      </c>
      <c r="F52" s="50">
        <v>5000</v>
      </c>
      <c r="G52" s="9">
        <f>SUM(G53:G53)</f>
        <v>-5000</v>
      </c>
      <c r="H52" s="39">
        <f>SUM(H53:H53)</f>
        <v>0</v>
      </c>
      <c r="I52" s="33">
        <f>SUM(I53:I53)</f>
        <v>3000</v>
      </c>
      <c r="J52" s="9">
        <f>SUM(J53:J53)</f>
        <v>-2000</v>
      </c>
      <c r="K52" s="8">
        <f>SUM(K53:K53)</f>
        <v>3000</v>
      </c>
    </row>
    <row r="53" spans="1:11" ht="12.75">
      <c r="A53" s="18">
        <v>1</v>
      </c>
      <c r="B53" s="18">
        <v>3</v>
      </c>
      <c r="C53" s="18">
        <v>90</v>
      </c>
      <c r="D53" s="18">
        <v>1</v>
      </c>
      <c r="E53" s="19" t="s">
        <v>5</v>
      </c>
      <c r="F53" s="51">
        <v>5000</v>
      </c>
      <c r="G53" s="30">
        <v>-5000</v>
      </c>
      <c r="H53" s="40">
        <f>F53+G53</f>
        <v>0</v>
      </c>
      <c r="I53" s="34">
        <v>3000</v>
      </c>
      <c r="J53" s="30">
        <f>I53-$F53</f>
        <v>-2000</v>
      </c>
      <c r="K53" s="21">
        <f>I53-$H53</f>
        <v>3000</v>
      </c>
    </row>
    <row r="54" spans="1:11" ht="12.75">
      <c r="A54" s="16">
        <v>1</v>
      </c>
      <c r="B54" s="16">
        <v>3</v>
      </c>
      <c r="C54" s="16">
        <v>100</v>
      </c>
      <c r="D54" s="16">
        <v>0</v>
      </c>
      <c r="E54" s="17" t="s">
        <v>89</v>
      </c>
      <c r="F54" s="50">
        <v>2300</v>
      </c>
      <c r="G54" s="9">
        <f>SUM(G55:G55)</f>
        <v>0</v>
      </c>
      <c r="H54" s="39">
        <f>SUM(H55:H55)</f>
        <v>2300</v>
      </c>
      <c r="I54" s="33">
        <f>SUM(I55:I55)</f>
        <v>2300</v>
      </c>
      <c r="J54" s="9">
        <f>SUM(J55:J55)</f>
        <v>0</v>
      </c>
      <c r="K54" s="8">
        <f>SUM(K55:K55)</f>
        <v>0</v>
      </c>
    </row>
    <row r="55" spans="1:11" ht="12.75">
      <c r="A55" s="18">
        <v>1</v>
      </c>
      <c r="B55" s="18">
        <v>3</v>
      </c>
      <c r="C55" s="18">
        <v>100</v>
      </c>
      <c r="D55" s="18">
        <v>1</v>
      </c>
      <c r="E55" s="19" t="s">
        <v>5</v>
      </c>
      <c r="F55" s="51">
        <v>2300</v>
      </c>
      <c r="G55" s="30"/>
      <c r="H55" s="40">
        <f>F55+G55</f>
        <v>2300</v>
      </c>
      <c r="I55" s="34">
        <v>2300</v>
      </c>
      <c r="J55" s="30">
        <f>I55-$F55</f>
        <v>0</v>
      </c>
      <c r="K55" s="21">
        <f>I55-$H55</f>
        <v>0</v>
      </c>
    </row>
    <row r="56" spans="1:11" ht="12.75">
      <c r="A56" s="16">
        <v>1</v>
      </c>
      <c r="B56" s="16">
        <v>3</v>
      </c>
      <c r="C56" s="16">
        <v>110</v>
      </c>
      <c r="D56" s="16">
        <v>0</v>
      </c>
      <c r="E56" s="17" t="s">
        <v>90</v>
      </c>
      <c r="F56" s="50">
        <f aca="true" t="shared" si="1" ref="F56:K56">SUM(F57:F59)</f>
        <v>80000</v>
      </c>
      <c r="G56" s="9">
        <f t="shared" si="1"/>
        <v>-1000</v>
      </c>
      <c r="H56" s="39">
        <f t="shared" si="1"/>
        <v>79000</v>
      </c>
      <c r="I56" s="33">
        <f t="shared" si="1"/>
        <v>80000</v>
      </c>
      <c r="J56" s="9">
        <f t="shared" si="1"/>
        <v>0</v>
      </c>
      <c r="K56" s="8">
        <f t="shared" si="1"/>
        <v>1000</v>
      </c>
    </row>
    <row r="57" spans="1:11" ht="12.75">
      <c r="A57" s="18">
        <v>1</v>
      </c>
      <c r="B57" s="18">
        <v>3</v>
      </c>
      <c r="C57" s="18">
        <v>110</v>
      </c>
      <c r="D57" s="18">
        <v>1</v>
      </c>
      <c r="E57" s="19" t="s">
        <v>5</v>
      </c>
      <c r="F57" s="51">
        <v>80000</v>
      </c>
      <c r="G57" s="30">
        <v>-5000</v>
      </c>
      <c r="H57" s="40">
        <f>F57+G57</f>
        <v>75000</v>
      </c>
      <c r="I57" s="34">
        <v>80000</v>
      </c>
      <c r="J57" s="30">
        <f>I57-$F57</f>
        <v>0</v>
      </c>
      <c r="K57" s="21">
        <f>I57-$H57</f>
        <v>5000</v>
      </c>
    </row>
    <row r="58" spans="1:11" ht="12.75">
      <c r="A58" s="18">
        <v>1</v>
      </c>
      <c r="B58" s="18">
        <v>3</v>
      </c>
      <c r="C58" s="18">
        <v>110</v>
      </c>
      <c r="D58" s="18">
        <v>2</v>
      </c>
      <c r="E58" s="19" t="s">
        <v>6</v>
      </c>
      <c r="F58" s="51">
        <v>0</v>
      </c>
      <c r="G58" s="30"/>
      <c r="H58" s="40">
        <f>F58+G58</f>
        <v>0</v>
      </c>
      <c r="I58" s="34">
        <v>0</v>
      </c>
      <c r="J58" s="30">
        <f>I58-$F58</f>
        <v>0</v>
      </c>
      <c r="K58" s="21">
        <f>I58-$H58</f>
        <v>0</v>
      </c>
    </row>
    <row r="59" spans="1:11" ht="12.75">
      <c r="A59" s="18">
        <v>1</v>
      </c>
      <c r="B59" s="18">
        <v>3</v>
      </c>
      <c r="C59" s="18">
        <v>110</v>
      </c>
      <c r="D59" s="18">
        <v>3</v>
      </c>
      <c r="E59" s="19" t="s">
        <v>7</v>
      </c>
      <c r="F59" s="51">
        <v>0</v>
      </c>
      <c r="G59" s="30">
        <v>4000</v>
      </c>
      <c r="H59" s="40">
        <f>F59+G59</f>
        <v>4000</v>
      </c>
      <c r="I59" s="34">
        <v>0</v>
      </c>
      <c r="J59" s="30">
        <f>I59-$F59</f>
        <v>0</v>
      </c>
      <c r="K59" s="21">
        <f>I59-$H59</f>
        <v>-4000</v>
      </c>
    </row>
    <row r="60" spans="1:11" ht="12.75">
      <c r="A60" s="16">
        <v>1</v>
      </c>
      <c r="B60" s="16">
        <v>3</v>
      </c>
      <c r="C60" s="16">
        <v>120</v>
      </c>
      <c r="D60" s="16">
        <v>0</v>
      </c>
      <c r="E60" s="17" t="s">
        <v>91</v>
      </c>
      <c r="F60" s="50">
        <v>17000</v>
      </c>
      <c r="G60" s="9">
        <f>SUM(G61:G61)</f>
        <v>-1000</v>
      </c>
      <c r="H60" s="39">
        <f>SUM(H61:H61)</f>
        <v>16000</v>
      </c>
      <c r="I60" s="33">
        <f>SUM(I61:I61)</f>
        <v>18000</v>
      </c>
      <c r="J60" s="9">
        <f>SUM(J61:J61)</f>
        <v>1000</v>
      </c>
      <c r="K60" s="8">
        <f>SUM(K61:K61)</f>
        <v>2000</v>
      </c>
    </row>
    <row r="61" spans="1:11" ht="12.75">
      <c r="A61" s="18">
        <v>1</v>
      </c>
      <c r="B61" s="18">
        <v>3</v>
      </c>
      <c r="C61" s="18">
        <v>120</v>
      </c>
      <c r="D61" s="18">
        <v>1</v>
      </c>
      <c r="E61" s="19" t="s">
        <v>5</v>
      </c>
      <c r="F61" s="51">
        <v>17000</v>
      </c>
      <c r="G61" s="30">
        <v>-1000</v>
      </c>
      <c r="H61" s="40">
        <f>F61+G61</f>
        <v>16000</v>
      </c>
      <c r="I61" s="34">
        <v>18000</v>
      </c>
      <c r="J61" s="30">
        <f>I61-$F61</f>
        <v>1000</v>
      </c>
      <c r="K61" s="21">
        <f>I61-$H61</f>
        <v>2000</v>
      </c>
    </row>
    <row r="62" spans="1:11" ht="12.75">
      <c r="A62" s="16">
        <v>1</v>
      </c>
      <c r="B62" s="16">
        <v>3</v>
      </c>
      <c r="C62" s="16">
        <v>130</v>
      </c>
      <c r="D62" s="16">
        <v>0</v>
      </c>
      <c r="E62" s="17" t="s">
        <v>92</v>
      </c>
      <c r="F62" s="50">
        <v>10000</v>
      </c>
      <c r="G62" s="9">
        <f>SUM(G63:G64)</f>
        <v>-7500</v>
      </c>
      <c r="H62" s="39">
        <f>SUM(H63:H64)</f>
        <v>2500</v>
      </c>
      <c r="I62" s="33">
        <f>SUM(I63:I64)</f>
        <v>10000</v>
      </c>
      <c r="J62" s="9">
        <f>SUM(J63:J64)</f>
        <v>0</v>
      </c>
      <c r="K62" s="8">
        <f>SUM(K63:K64)</f>
        <v>7500</v>
      </c>
    </row>
    <row r="63" spans="1:11" ht="12.75">
      <c r="A63" s="18">
        <v>1</v>
      </c>
      <c r="B63" s="18">
        <v>3</v>
      </c>
      <c r="C63" s="18">
        <v>130</v>
      </c>
      <c r="D63" s="18">
        <v>2</v>
      </c>
      <c r="E63" s="19" t="s">
        <v>6</v>
      </c>
      <c r="F63" s="51">
        <v>5000</v>
      </c>
      <c r="G63" s="30">
        <v>-3500</v>
      </c>
      <c r="H63" s="40">
        <f>F63+G63</f>
        <v>1500</v>
      </c>
      <c r="I63" s="34">
        <v>5000</v>
      </c>
      <c r="J63" s="30">
        <f>I63-$F63</f>
        <v>0</v>
      </c>
      <c r="K63" s="21">
        <f>I63-$H63</f>
        <v>3500</v>
      </c>
    </row>
    <row r="64" spans="1:11" ht="12.75">
      <c r="A64" s="18">
        <v>1</v>
      </c>
      <c r="B64" s="18">
        <v>3</v>
      </c>
      <c r="C64" s="18">
        <v>130</v>
      </c>
      <c r="D64" s="18">
        <v>3</v>
      </c>
      <c r="E64" s="19" t="s">
        <v>7</v>
      </c>
      <c r="F64" s="51">
        <v>5000</v>
      </c>
      <c r="G64" s="30">
        <v>-4000</v>
      </c>
      <c r="H64" s="40">
        <f>F64+G64</f>
        <v>1000</v>
      </c>
      <c r="I64" s="34">
        <v>5000</v>
      </c>
      <c r="J64" s="30">
        <f>I64-$F64</f>
        <v>0</v>
      </c>
      <c r="K64" s="21">
        <f>I64-$H64</f>
        <v>4000</v>
      </c>
    </row>
    <row r="65" spans="1:11" ht="12.75">
      <c r="A65" s="16">
        <v>1</v>
      </c>
      <c r="B65" s="16">
        <v>3</v>
      </c>
      <c r="C65" s="16">
        <v>131</v>
      </c>
      <c r="D65" s="16">
        <v>0</v>
      </c>
      <c r="E65" s="17" t="s">
        <v>93</v>
      </c>
      <c r="F65" s="50">
        <v>24000</v>
      </c>
      <c r="G65" s="9">
        <f>SUM(G66)</f>
        <v>-1700</v>
      </c>
      <c r="H65" s="39">
        <f>SUM(H66)</f>
        <v>22300</v>
      </c>
      <c r="I65" s="33">
        <f>SUM(I66)</f>
        <v>25000</v>
      </c>
      <c r="J65" s="9">
        <f>SUM(J66)</f>
        <v>1000</v>
      </c>
      <c r="K65" s="8">
        <f>SUM(K66)</f>
        <v>2700</v>
      </c>
    </row>
    <row r="66" spans="1:11" ht="12.75">
      <c r="A66" s="18">
        <v>1</v>
      </c>
      <c r="B66" s="18">
        <v>3</v>
      </c>
      <c r="C66" s="18">
        <v>131</v>
      </c>
      <c r="D66" s="18">
        <v>2</v>
      </c>
      <c r="E66" s="19" t="s">
        <v>6</v>
      </c>
      <c r="F66" s="51">
        <v>24000</v>
      </c>
      <c r="G66" s="30">
        <v>-1700</v>
      </c>
      <c r="H66" s="40">
        <f>F66+G66</f>
        <v>22300</v>
      </c>
      <c r="I66" s="34">
        <v>25000</v>
      </c>
      <c r="J66" s="30">
        <f>I66-$F66</f>
        <v>1000</v>
      </c>
      <c r="K66" s="21">
        <f>I66-$H66</f>
        <v>2700</v>
      </c>
    </row>
    <row r="67" spans="1:11" ht="12.75">
      <c r="A67" s="16">
        <v>1</v>
      </c>
      <c r="B67" s="16">
        <v>3</v>
      </c>
      <c r="C67" s="16">
        <v>140</v>
      </c>
      <c r="D67" s="16">
        <v>0</v>
      </c>
      <c r="E67" s="17" t="s">
        <v>94</v>
      </c>
      <c r="F67" s="50">
        <v>0</v>
      </c>
      <c r="G67" s="9">
        <f>SUM(G68:G68)</f>
        <v>0</v>
      </c>
      <c r="H67" s="39">
        <f>SUM(H68:H68)</f>
        <v>0</v>
      </c>
      <c r="I67" s="33">
        <f>SUM(I68:I68)</f>
        <v>0</v>
      </c>
      <c r="J67" s="9">
        <f>SUM(J68:J68)</f>
        <v>0</v>
      </c>
      <c r="K67" s="8">
        <f>SUM(K68:K68)</f>
        <v>0</v>
      </c>
    </row>
    <row r="68" spans="1:11" ht="12.75">
      <c r="A68" s="18">
        <v>1</v>
      </c>
      <c r="B68" s="18">
        <v>3</v>
      </c>
      <c r="C68" s="18">
        <v>140</v>
      </c>
      <c r="D68" s="18">
        <v>3</v>
      </c>
      <c r="E68" s="19" t="s">
        <v>7</v>
      </c>
      <c r="F68" s="51">
        <v>0</v>
      </c>
      <c r="G68" s="30"/>
      <c r="H68" s="40">
        <f>F68+G68</f>
        <v>0</v>
      </c>
      <c r="I68" s="34">
        <v>0</v>
      </c>
      <c r="J68" s="30">
        <f>I68-$F68</f>
        <v>0</v>
      </c>
      <c r="K68" s="21">
        <f>I68-$H68</f>
        <v>0</v>
      </c>
    </row>
    <row r="69" spans="1:11" ht="26.25">
      <c r="A69" s="16">
        <v>1</v>
      </c>
      <c r="B69" s="16">
        <v>3</v>
      </c>
      <c r="C69" s="16">
        <v>150</v>
      </c>
      <c r="D69" s="16">
        <v>0</v>
      </c>
      <c r="E69" s="17" t="s">
        <v>95</v>
      </c>
      <c r="F69" s="50">
        <v>160000</v>
      </c>
      <c r="G69" s="9">
        <f>SUM(G70:G70)</f>
        <v>40000</v>
      </c>
      <c r="H69" s="39">
        <f>SUM(H70:H70)</f>
        <v>200000</v>
      </c>
      <c r="I69" s="33">
        <f>SUM(I70:I70)</f>
        <v>190000</v>
      </c>
      <c r="J69" s="9">
        <f>SUM(J70:J70)</f>
        <v>30000</v>
      </c>
      <c r="K69" s="8">
        <f>SUM(K70:K70)</f>
        <v>-10000</v>
      </c>
    </row>
    <row r="70" spans="1:11" ht="12.75">
      <c r="A70" s="18">
        <v>1</v>
      </c>
      <c r="B70" s="18">
        <v>3</v>
      </c>
      <c r="C70" s="18">
        <v>150</v>
      </c>
      <c r="D70" s="18">
        <v>1</v>
      </c>
      <c r="E70" s="19" t="s">
        <v>5</v>
      </c>
      <c r="F70" s="51">
        <v>160000</v>
      </c>
      <c r="G70" s="30">
        <v>40000</v>
      </c>
      <c r="H70" s="40">
        <f>F70+G70</f>
        <v>200000</v>
      </c>
      <c r="I70" s="34">
        <v>190000</v>
      </c>
      <c r="J70" s="30">
        <f>I70-$F70</f>
        <v>30000</v>
      </c>
      <c r="K70" s="21">
        <f>I70-$H70</f>
        <v>-10000</v>
      </c>
    </row>
    <row r="71" spans="1:11" ht="12.75">
      <c r="A71" s="16">
        <v>1</v>
      </c>
      <c r="B71" s="16">
        <v>3</v>
      </c>
      <c r="C71" s="16">
        <v>160</v>
      </c>
      <c r="D71" s="16">
        <v>0</v>
      </c>
      <c r="E71" s="17" t="s">
        <v>96</v>
      </c>
      <c r="F71" s="50">
        <v>210000</v>
      </c>
      <c r="G71" s="9">
        <f>SUM(G72:G72)</f>
        <v>-45000</v>
      </c>
      <c r="H71" s="39">
        <f>SUM(H72:H72)</f>
        <v>165000</v>
      </c>
      <c r="I71" s="33">
        <f>SUM(I72:I72)</f>
        <v>105000</v>
      </c>
      <c r="J71" s="9">
        <f>SUM(J72:J72)</f>
        <v>-105000</v>
      </c>
      <c r="K71" s="8">
        <f>SUM(K72:K72)</f>
        <v>-60000</v>
      </c>
    </row>
    <row r="72" spans="1:11" ht="12.75">
      <c r="A72" s="18">
        <v>1</v>
      </c>
      <c r="B72" s="18">
        <v>3</v>
      </c>
      <c r="C72" s="18">
        <v>160</v>
      </c>
      <c r="D72" s="18">
        <v>1</v>
      </c>
      <c r="E72" s="19" t="s">
        <v>5</v>
      </c>
      <c r="F72" s="51">
        <v>210000</v>
      </c>
      <c r="G72" s="30">
        <v>-45000</v>
      </c>
      <c r="H72" s="40">
        <f>F72+G72</f>
        <v>165000</v>
      </c>
      <c r="I72" s="34">
        <v>105000</v>
      </c>
      <c r="J72" s="30">
        <f>I72-$F72</f>
        <v>-105000</v>
      </c>
      <c r="K72" s="21">
        <f>I72-$H72</f>
        <v>-60000</v>
      </c>
    </row>
    <row r="73" spans="1:11" ht="12.75">
      <c r="A73" s="16">
        <v>1</v>
      </c>
      <c r="B73" s="16">
        <v>3</v>
      </c>
      <c r="C73" s="16">
        <v>170</v>
      </c>
      <c r="D73" s="16">
        <v>0</v>
      </c>
      <c r="E73" s="17" t="s">
        <v>97</v>
      </c>
      <c r="F73" s="50">
        <v>337000</v>
      </c>
      <c r="G73" s="9">
        <f>SUM(G74:G76)</f>
        <v>-19000</v>
      </c>
      <c r="H73" s="39">
        <f>SUM(H74:H76)</f>
        <v>318000</v>
      </c>
      <c r="I73" s="33">
        <f>SUM(I74:I76)</f>
        <v>339000</v>
      </c>
      <c r="J73" s="9">
        <f>SUM(J74:J76)</f>
        <v>2000</v>
      </c>
      <c r="K73" s="8">
        <f>SUM(K74:K76)</f>
        <v>21000</v>
      </c>
    </row>
    <row r="74" spans="1:11" ht="12.75">
      <c r="A74" s="18">
        <v>1</v>
      </c>
      <c r="B74" s="18">
        <v>3</v>
      </c>
      <c r="C74" s="18">
        <v>170</v>
      </c>
      <c r="D74" s="18">
        <v>1</v>
      </c>
      <c r="E74" s="19" t="s">
        <v>5</v>
      </c>
      <c r="F74" s="51">
        <v>112000</v>
      </c>
      <c r="G74" s="30">
        <v>-6000</v>
      </c>
      <c r="H74" s="40">
        <f>F74+G74</f>
        <v>106000</v>
      </c>
      <c r="I74" s="34">
        <v>122000</v>
      </c>
      <c r="J74" s="30">
        <f>I74-$F74</f>
        <v>10000</v>
      </c>
      <c r="K74" s="21">
        <f>I74-$H74</f>
        <v>16000</v>
      </c>
    </row>
    <row r="75" spans="1:11" ht="12.75">
      <c r="A75" s="18">
        <v>1</v>
      </c>
      <c r="B75" s="18">
        <v>3</v>
      </c>
      <c r="C75" s="18">
        <v>170</v>
      </c>
      <c r="D75" s="18">
        <v>2</v>
      </c>
      <c r="E75" s="19" t="s">
        <v>6</v>
      </c>
      <c r="F75" s="51">
        <v>140000</v>
      </c>
      <c r="G75" s="30">
        <v>-5000</v>
      </c>
      <c r="H75" s="40">
        <f>F75+G75</f>
        <v>135000</v>
      </c>
      <c r="I75" s="34">
        <v>144000</v>
      </c>
      <c r="J75" s="30">
        <f>I75-$F75</f>
        <v>4000</v>
      </c>
      <c r="K75" s="21">
        <f>I75-$H75</f>
        <v>9000</v>
      </c>
    </row>
    <row r="76" spans="1:11" ht="12.75">
      <c r="A76" s="18">
        <v>1</v>
      </c>
      <c r="B76" s="18">
        <v>3</v>
      </c>
      <c r="C76" s="18">
        <v>170</v>
      </c>
      <c r="D76" s="18">
        <v>3</v>
      </c>
      <c r="E76" s="19" t="s">
        <v>7</v>
      </c>
      <c r="F76" s="51">
        <v>85000</v>
      </c>
      <c r="G76" s="30">
        <v>-8000</v>
      </c>
      <c r="H76" s="40">
        <f>F76+G76</f>
        <v>77000</v>
      </c>
      <c r="I76" s="34">
        <v>73000</v>
      </c>
      <c r="J76" s="30">
        <f>I76-$F76</f>
        <v>-12000</v>
      </c>
      <c r="K76" s="21">
        <f>I76-$H76</f>
        <v>-4000</v>
      </c>
    </row>
    <row r="77" spans="1:11" ht="12.75">
      <c r="A77" s="16">
        <v>1</v>
      </c>
      <c r="B77" s="16">
        <v>3</v>
      </c>
      <c r="C77" s="16">
        <v>180</v>
      </c>
      <c r="D77" s="16">
        <v>0</v>
      </c>
      <c r="E77" s="17" t="s">
        <v>167</v>
      </c>
      <c r="F77" s="50">
        <v>33000</v>
      </c>
      <c r="G77" s="9">
        <f>SUM(G78:G78)</f>
        <v>0</v>
      </c>
      <c r="H77" s="39">
        <f>SUM(H78:H78)</f>
        <v>33000</v>
      </c>
      <c r="I77" s="33">
        <f>SUM(I78:I78)</f>
        <v>33000</v>
      </c>
      <c r="J77" s="9">
        <f>SUM(J78:J78)</f>
        <v>0</v>
      </c>
      <c r="K77" s="8">
        <f>SUM(K78:K78)</f>
        <v>0</v>
      </c>
    </row>
    <row r="78" spans="1:11" ht="12.75">
      <c r="A78" s="18">
        <v>1</v>
      </c>
      <c r="B78" s="18">
        <v>3</v>
      </c>
      <c r="C78" s="18">
        <v>180</v>
      </c>
      <c r="D78" s="18">
        <v>1</v>
      </c>
      <c r="E78" s="19" t="s">
        <v>5</v>
      </c>
      <c r="F78" s="51">
        <v>33000</v>
      </c>
      <c r="G78" s="30"/>
      <c r="H78" s="40">
        <f>F78+G78</f>
        <v>33000</v>
      </c>
      <c r="I78" s="34">
        <v>33000</v>
      </c>
      <c r="J78" s="30">
        <f>I78-$F78</f>
        <v>0</v>
      </c>
      <c r="K78" s="21">
        <f>I78-$H78</f>
        <v>0</v>
      </c>
    </row>
    <row r="79" spans="1:11" ht="26.25">
      <c r="A79" s="16">
        <v>1</v>
      </c>
      <c r="B79" s="16">
        <v>3</v>
      </c>
      <c r="C79" s="16">
        <v>190</v>
      </c>
      <c r="D79" s="16">
        <v>0</v>
      </c>
      <c r="E79" s="17" t="s">
        <v>98</v>
      </c>
      <c r="F79" s="50">
        <v>10000</v>
      </c>
      <c r="G79" s="9">
        <f>SUM(G80:G80)</f>
        <v>-7000</v>
      </c>
      <c r="H79" s="39">
        <f>SUM(H80:H80)</f>
        <v>3000</v>
      </c>
      <c r="I79" s="33">
        <f>SUM(I80:I80)</f>
        <v>10000</v>
      </c>
      <c r="J79" s="9">
        <f>SUM(J80:J80)</f>
        <v>0</v>
      </c>
      <c r="K79" s="8">
        <f>SUM(K80:K80)</f>
        <v>7000</v>
      </c>
    </row>
    <row r="80" spans="1:11" ht="12.75">
      <c r="A80" s="18">
        <v>1</v>
      </c>
      <c r="B80" s="18">
        <v>3</v>
      </c>
      <c r="C80" s="18">
        <v>190</v>
      </c>
      <c r="D80" s="18">
        <v>1</v>
      </c>
      <c r="E80" s="19" t="s">
        <v>5</v>
      </c>
      <c r="F80" s="51">
        <v>10000</v>
      </c>
      <c r="G80" s="30">
        <v>-7000</v>
      </c>
      <c r="H80" s="40">
        <f>F80+G80</f>
        <v>3000</v>
      </c>
      <c r="I80" s="34">
        <v>10000</v>
      </c>
      <c r="J80" s="30">
        <f>I80-$F80</f>
        <v>0</v>
      </c>
      <c r="K80" s="21">
        <f>I80-$H80</f>
        <v>7000</v>
      </c>
    </row>
    <row r="81" spans="1:11" ht="12.75">
      <c r="A81" s="5"/>
      <c r="B81" s="5"/>
      <c r="C81" s="5"/>
      <c r="D81" s="5"/>
      <c r="E81" s="3" t="s">
        <v>29</v>
      </c>
      <c r="F81" s="50">
        <v>1068300</v>
      </c>
      <c r="G81" s="9">
        <f>SUM(G40,G42,G44,G46,G50,G52,G54,G56,G60,G62,G65,G67,G69,G71,G73,G77,G79,G48)</f>
        <v>-37200</v>
      </c>
      <c r="H81" s="39">
        <f>SUM(H40,H42,H44,H46,H50,H52,H54,H56,H60,H62,H65,H67,H69,H71,H73,H77,H79,H48)</f>
        <v>1031100</v>
      </c>
      <c r="I81" s="33">
        <f>SUM(I40,I42,I44,I46,I50,I52,I54,I56,I60,I62,I65,I67,I69,I71,I73,I77,I79,I48)</f>
        <v>964300</v>
      </c>
      <c r="J81" s="9">
        <f>SUM(J40,J42,J44,J46,J50,J52,J54,J56,J60,J62,J65,J67,J69,J71,J73,J77,J79,J48)</f>
        <v>-104000</v>
      </c>
      <c r="K81" s="8">
        <f>SUM(K40,K42,K44,K46,K50,K52,K54,K56,K60,K62,K65,K67,K69,K71,K73,K77,K79,K48)</f>
        <v>-66800</v>
      </c>
    </row>
    <row r="82" spans="1:11" ht="12.75">
      <c r="A82" s="5"/>
      <c r="B82" s="5"/>
      <c r="C82" s="5"/>
      <c r="D82" s="5"/>
      <c r="E82" s="2"/>
      <c r="F82" s="52"/>
      <c r="G82" s="31"/>
      <c r="H82" s="41"/>
      <c r="I82" s="32"/>
      <c r="J82" s="31"/>
      <c r="K82" s="6"/>
    </row>
    <row r="83" spans="1:11" ht="12.75">
      <c r="A83" s="5"/>
      <c r="B83" s="5"/>
      <c r="C83" s="5"/>
      <c r="D83" s="5"/>
      <c r="E83" s="15" t="s">
        <v>99</v>
      </c>
      <c r="F83" s="52"/>
      <c r="G83" s="31"/>
      <c r="H83" s="41"/>
      <c r="I83" s="32"/>
      <c r="J83" s="31"/>
      <c r="K83" s="6"/>
    </row>
    <row r="84" spans="1:11" ht="12.75">
      <c r="A84" s="5"/>
      <c r="B84" s="5"/>
      <c r="C84" s="5"/>
      <c r="D84" s="5"/>
      <c r="E84" s="2"/>
      <c r="F84" s="52"/>
      <c r="G84" s="31"/>
      <c r="H84" s="41"/>
      <c r="I84" s="32"/>
      <c r="J84" s="31"/>
      <c r="K84" s="6"/>
    </row>
    <row r="85" spans="1:11" ht="26.25">
      <c r="A85" s="16">
        <v>1</v>
      </c>
      <c r="B85" s="16">
        <v>4</v>
      </c>
      <c r="C85" s="16">
        <v>200</v>
      </c>
      <c r="D85" s="16">
        <v>0</v>
      </c>
      <c r="E85" s="17" t="s">
        <v>100</v>
      </c>
      <c r="F85" s="50">
        <v>1865000</v>
      </c>
      <c r="G85" s="9">
        <f>SUM(G86:G88)</f>
        <v>-70000</v>
      </c>
      <c r="H85" s="39">
        <f>SUM(H86:H88)</f>
        <v>1795000</v>
      </c>
      <c r="I85" s="33">
        <f>SUM(I86:I88)</f>
        <v>1880000</v>
      </c>
      <c r="J85" s="9">
        <f>SUM(J86:J88)</f>
        <v>15000</v>
      </c>
      <c r="K85" s="8">
        <f>SUM(K86:K88)</f>
        <v>85000</v>
      </c>
    </row>
    <row r="86" spans="1:11" ht="12.75">
      <c r="A86" s="18">
        <v>1</v>
      </c>
      <c r="B86" s="18">
        <v>4</v>
      </c>
      <c r="C86" s="18">
        <v>200</v>
      </c>
      <c r="D86" s="18">
        <v>1</v>
      </c>
      <c r="E86" s="19" t="s">
        <v>5</v>
      </c>
      <c r="F86" s="51">
        <v>1225000</v>
      </c>
      <c r="G86" s="30">
        <v>-50000</v>
      </c>
      <c r="H86" s="40">
        <f>F86+G86</f>
        <v>1175000</v>
      </c>
      <c r="I86" s="34">
        <v>1285000</v>
      </c>
      <c r="J86" s="30">
        <f>I86-$F86</f>
        <v>60000</v>
      </c>
      <c r="K86" s="21">
        <f>I86-$H86</f>
        <v>110000</v>
      </c>
    </row>
    <row r="87" spans="1:11" ht="12.75">
      <c r="A87" s="18">
        <v>1</v>
      </c>
      <c r="B87" s="18">
        <v>4</v>
      </c>
      <c r="C87" s="18">
        <v>200</v>
      </c>
      <c r="D87" s="18">
        <v>2</v>
      </c>
      <c r="E87" s="19" t="s">
        <v>6</v>
      </c>
      <c r="F87" s="51">
        <v>435000</v>
      </c>
      <c r="G87" s="30">
        <v>-15000</v>
      </c>
      <c r="H87" s="40">
        <f>F87+G87</f>
        <v>420000</v>
      </c>
      <c r="I87" s="34">
        <v>430000</v>
      </c>
      <c r="J87" s="30">
        <f>I87-$F87</f>
        <v>-5000</v>
      </c>
      <c r="K87" s="21">
        <f>I87-$H87</f>
        <v>10000</v>
      </c>
    </row>
    <row r="88" spans="1:11" ht="12.75">
      <c r="A88" s="18">
        <v>1</v>
      </c>
      <c r="B88" s="18">
        <v>4</v>
      </c>
      <c r="C88" s="18">
        <v>200</v>
      </c>
      <c r="D88" s="18">
        <v>3</v>
      </c>
      <c r="E88" s="19" t="s">
        <v>7</v>
      </c>
      <c r="F88" s="51">
        <v>205000</v>
      </c>
      <c r="G88" s="30">
        <v>-5000</v>
      </c>
      <c r="H88" s="40">
        <f>F88+G88</f>
        <v>200000</v>
      </c>
      <c r="I88" s="34">
        <v>165000</v>
      </c>
      <c r="J88" s="30">
        <f>I88-$F88</f>
        <v>-40000</v>
      </c>
      <c r="K88" s="21">
        <f>I88-$H88</f>
        <v>-35000</v>
      </c>
    </row>
    <row r="89" spans="1:11" ht="12.75">
      <c r="A89" s="16">
        <v>1</v>
      </c>
      <c r="B89" s="16">
        <v>4</v>
      </c>
      <c r="C89" s="16">
        <v>210</v>
      </c>
      <c r="D89" s="16">
        <v>0</v>
      </c>
      <c r="E89" s="17" t="s">
        <v>101</v>
      </c>
      <c r="F89" s="50">
        <v>1745000</v>
      </c>
      <c r="G89" s="9">
        <f>SUM(G90:G92)</f>
        <v>-20000</v>
      </c>
      <c r="H89" s="39">
        <f>SUM(H90:H92)</f>
        <v>1725000</v>
      </c>
      <c r="I89" s="33">
        <f>SUM(I90:I92)</f>
        <v>1805000</v>
      </c>
      <c r="J89" s="9">
        <f>SUM(J90:J92)</f>
        <v>60000</v>
      </c>
      <c r="K89" s="8">
        <f>SUM(K90:K92)</f>
        <v>80000</v>
      </c>
    </row>
    <row r="90" spans="1:11" ht="12.75">
      <c r="A90" s="18">
        <v>1</v>
      </c>
      <c r="B90" s="18">
        <v>4</v>
      </c>
      <c r="C90" s="18">
        <v>210</v>
      </c>
      <c r="D90" s="18">
        <v>1</v>
      </c>
      <c r="E90" s="19" t="s">
        <v>5</v>
      </c>
      <c r="F90" s="51">
        <v>0</v>
      </c>
      <c r="G90" s="30"/>
      <c r="H90" s="40">
        <f>F90+G90</f>
        <v>0</v>
      </c>
      <c r="I90" s="34">
        <v>100000</v>
      </c>
      <c r="J90" s="30">
        <f>I90-$F90</f>
        <v>100000</v>
      </c>
      <c r="K90" s="21">
        <f>I90-$H90</f>
        <v>100000</v>
      </c>
    </row>
    <row r="91" spans="1:11" ht="12.75">
      <c r="A91" s="18">
        <v>1</v>
      </c>
      <c r="B91" s="18">
        <v>4</v>
      </c>
      <c r="C91" s="18">
        <v>210</v>
      </c>
      <c r="D91" s="18">
        <v>2</v>
      </c>
      <c r="E91" s="19" t="s">
        <v>6</v>
      </c>
      <c r="F91" s="51">
        <v>1025000</v>
      </c>
      <c r="G91" s="30">
        <v>-10000</v>
      </c>
      <c r="H91" s="40">
        <f>F91+G91</f>
        <v>1015000</v>
      </c>
      <c r="I91" s="34">
        <v>1070000</v>
      </c>
      <c r="J91" s="30">
        <f>I91-$F91</f>
        <v>45000</v>
      </c>
      <c r="K91" s="21">
        <f>I91-$H91</f>
        <v>55000</v>
      </c>
    </row>
    <row r="92" spans="1:11" ht="12.75">
      <c r="A92" s="18">
        <v>1</v>
      </c>
      <c r="B92" s="18">
        <v>4</v>
      </c>
      <c r="C92" s="18">
        <v>210</v>
      </c>
      <c r="D92" s="18">
        <v>3</v>
      </c>
      <c r="E92" s="19" t="s">
        <v>7</v>
      </c>
      <c r="F92" s="51">
        <v>720000</v>
      </c>
      <c r="G92" s="30">
        <v>-10000</v>
      </c>
      <c r="H92" s="40">
        <f>F92+G92</f>
        <v>710000</v>
      </c>
      <c r="I92" s="34">
        <v>635000</v>
      </c>
      <c r="J92" s="30">
        <f>I92-$F92</f>
        <v>-85000</v>
      </c>
      <c r="K92" s="21">
        <f>I92-$H92</f>
        <v>-75000</v>
      </c>
    </row>
    <row r="93" spans="1:11" ht="12.75">
      <c r="A93" s="16">
        <v>1</v>
      </c>
      <c r="B93" s="16">
        <v>4</v>
      </c>
      <c r="C93" s="16">
        <v>220</v>
      </c>
      <c r="D93" s="16">
        <v>0</v>
      </c>
      <c r="E93" s="17" t="s">
        <v>102</v>
      </c>
      <c r="F93" s="50">
        <v>210000</v>
      </c>
      <c r="G93" s="9">
        <f>SUM(G94:G95)</f>
        <v>0</v>
      </c>
      <c r="H93" s="39">
        <f>SUM(H94:H95)</f>
        <v>210000</v>
      </c>
      <c r="I93" s="33">
        <f>SUM(I94:I95)</f>
        <v>210000</v>
      </c>
      <c r="J93" s="9">
        <f>SUM(J94:J95)</f>
        <v>0</v>
      </c>
      <c r="K93" s="8">
        <f>SUM(K94:K95)</f>
        <v>0</v>
      </c>
    </row>
    <row r="94" spans="1:11" ht="12.75">
      <c r="A94" s="18">
        <v>1</v>
      </c>
      <c r="B94" s="18">
        <v>4</v>
      </c>
      <c r="C94" s="18">
        <v>220</v>
      </c>
      <c r="D94" s="18">
        <v>2</v>
      </c>
      <c r="E94" s="19" t="s">
        <v>6</v>
      </c>
      <c r="F94" s="51">
        <v>170000</v>
      </c>
      <c r="G94" s="30"/>
      <c r="H94" s="40">
        <f>F94+G94</f>
        <v>170000</v>
      </c>
      <c r="I94" s="34">
        <v>170000</v>
      </c>
      <c r="J94" s="30">
        <f>I94-$F94</f>
        <v>0</v>
      </c>
      <c r="K94" s="21">
        <f>I94-$H94</f>
        <v>0</v>
      </c>
    </row>
    <row r="95" spans="1:11" ht="12.75">
      <c r="A95" s="18">
        <v>1</v>
      </c>
      <c r="B95" s="18">
        <v>4</v>
      </c>
      <c r="C95" s="18">
        <v>220</v>
      </c>
      <c r="D95" s="18">
        <v>3</v>
      </c>
      <c r="E95" s="19" t="s">
        <v>7</v>
      </c>
      <c r="F95" s="51">
        <v>40000</v>
      </c>
      <c r="G95" s="30"/>
      <c r="H95" s="40">
        <f>F95+G95</f>
        <v>40000</v>
      </c>
      <c r="I95" s="34">
        <v>40000</v>
      </c>
      <c r="J95" s="30">
        <f>I95-$F95</f>
        <v>0</v>
      </c>
      <c r="K95" s="21">
        <f>I95-$H95</f>
        <v>0</v>
      </c>
    </row>
    <row r="96" spans="1:11" ht="12.75">
      <c r="A96" s="16">
        <v>1</v>
      </c>
      <c r="B96" s="16">
        <v>4</v>
      </c>
      <c r="C96" s="16">
        <v>230</v>
      </c>
      <c r="D96" s="16">
        <v>0</v>
      </c>
      <c r="E96" s="17" t="s">
        <v>103</v>
      </c>
      <c r="F96" s="50">
        <v>567000</v>
      </c>
      <c r="G96" s="9">
        <f>SUM(G97:G99)</f>
        <v>-58000</v>
      </c>
      <c r="H96" s="39">
        <f>SUM(H97:H99)</f>
        <v>509000</v>
      </c>
      <c r="I96" s="33">
        <f>SUM(I97:I99)</f>
        <v>565000</v>
      </c>
      <c r="J96" s="9">
        <f>SUM(J97:J99)</f>
        <v>-2000</v>
      </c>
      <c r="K96" s="8">
        <f>SUM(K97:K99)</f>
        <v>56000</v>
      </c>
    </row>
    <row r="97" spans="1:11" ht="12.75">
      <c r="A97" s="18">
        <v>1</v>
      </c>
      <c r="B97" s="18">
        <v>4</v>
      </c>
      <c r="C97" s="18">
        <v>230</v>
      </c>
      <c r="D97" s="18">
        <v>1</v>
      </c>
      <c r="E97" s="19" t="s">
        <v>5</v>
      </c>
      <c r="F97" s="51">
        <v>372000</v>
      </c>
      <c r="G97" s="30">
        <v>-47000</v>
      </c>
      <c r="H97" s="40">
        <f>F97+G97</f>
        <v>325000</v>
      </c>
      <c r="I97" s="34">
        <v>385000</v>
      </c>
      <c r="J97" s="30">
        <f>I97-$F97</f>
        <v>13000</v>
      </c>
      <c r="K97" s="21">
        <f>I97-$H97</f>
        <v>60000</v>
      </c>
    </row>
    <row r="98" spans="1:11" ht="12.75">
      <c r="A98" s="18">
        <v>1</v>
      </c>
      <c r="B98" s="18">
        <v>4</v>
      </c>
      <c r="C98" s="18">
        <v>230</v>
      </c>
      <c r="D98" s="18">
        <v>2</v>
      </c>
      <c r="E98" s="19" t="s">
        <v>6</v>
      </c>
      <c r="F98" s="51">
        <v>133000</v>
      </c>
      <c r="G98" s="30">
        <v>-8000</v>
      </c>
      <c r="H98" s="40">
        <f>F98+G98</f>
        <v>125000</v>
      </c>
      <c r="I98" s="34">
        <v>130000</v>
      </c>
      <c r="J98" s="30">
        <f>I98-$F98</f>
        <v>-3000</v>
      </c>
      <c r="K98" s="21">
        <f>I98-$H98</f>
        <v>5000</v>
      </c>
    </row>
    <row r="99" spans="1:11" ht="12.75">
      <c r="A99" s="18">
        <v>1</v>
      </c>
      <c r="B99" s="18">
        <v>4</v>
      </c>
      <c r="C99" s="18">
        <v>230</v>
      </c>
      <c r="D99" s="18">
        <v>3</v>
      </c>
      <c r="E99" s="19" t="s">
        <v>7</v>
      </c>
      <c r="F99" s="51">
        <v>62000</v>
      </c>
      <c r="G99" s="30">
        <v>-3000</v>
      </c>
      <c r="H99" s="40">
        <f>F99+G99</f>
        <v>59000</v>
      </c>
      <c r="I99" s="34">
        <v>50000</v>
      </c>
      <c r="J99" s="30">
        <f>I99-$F99</f>
        <v>-12000</v>
      </c>
      <c r="K99" s="21">
        <f>I99-$H99</f>
        <v>-9000</v>
      </c>
    </row>
    <row r="100" spans="1:11" ht="26.25">
      <c r="A100" s="16">
        <v>1</v>
      </c>
      <c r="B100" s="16">
        <v>4</v>
      </c>
      <c r="C100" s="16">
        <v>240</v>
      </c>
      <c r="D100" s="16">
        <v>0</v>
      </c>
      <c r="E100" s="17" t="s">
        <v>104</v>
      </c>
      <c r="F100" s="50">
        <v>606500</v>
      </c>
      <c r="G100" s="9">
        <f>SUM(G101:G103)</f>
        <v>-38000</v>
      </c>
      <c r="H100" s="39">
        <f>SUM(H101:H103)</f>
        <v>568500</v>
      </c>
      <c r="I100" s="33">
        <f>SUM(I101:I103)</f>
        <v>635000</v>
      </c>
      <c r="J100" s="9">
        <f>SUM(J101:J103)</f>
        <v>28500</v>
      </c>
      <c r="K100" s="8">
        <f>SUM(K101:K103)</f>
        <v>66500</v>
      </c>
    </row>
    <row r="101" spans="1:11" ht="12.75">
      <c r="A101" s="18">
        <v>1</v>
      </c>
      <c r="B101" s="18">
        <v>4</v>
      </c>
      <c r="C101" s="18">
        <v>240</v>
      </c>
      <c r="D101" s="18">
        <v>1</v>
      </c>
      <c r="E101" s="19" t="s">
        <v>5</v>
      </c>
      <c r="F101" s="51">
        <v>0</v>
      </c>
      <c r="G101" s="30"/>
      <c r="H101" s="40">
        <f>F101+G101</f>
        <v>0</v>
      </c>
      <c r="I101" s="34">
        <v>35000</v>
      </c>
      <c r="J101" s="30">
        <f>I101-$F101</f>
        <v>35000</v>
      </c>
      <c r="K101" s="21">
        <f>I101-$H101</f>
        <v>35000</v>
      </c>
    </row>
    <row r="102" spans="1:11" ht="12.75">
      <c r="A102" s="18">
        <v>1</v>
      </c>
      <c r="B102" s="18">
        <v>4</v>
      </c>
      <c r="C102" s="18">
        <v>240</v>
      </c>
      <c r="D102" s="18">
        <v>2</v>
      </c>
      <c r="E102" s="19" t="s">
        <v>6</v>
      </c>
      <c r="F102" s="51">
        <v>354000</v>
      </c>
      <c r="G102" s="30">
        <v>-24000</v>
      </c>
      <c r="H102" s="40">
        <f>F102+G102</f>
        <v>330000</v>
      </c>
      <c r="I102" s="34">
        <v>375000</v>
      </c>
      <c r="J102" s="30">
        <f>I102-$F102</f>
        <v>21000</v>
      </c>
      <c r="K102" s="21">
        <f>I102-$H102</f>
        <v>45000</v>
      </c>
    </row>
    <row r="103" spans="1:11" ht="12.75">
      <c r="A103" s="18">
        <v>1</v>
      </c>
      <c r="B103" s="18">
        <v>4</v>
      </c>
      <c r="C103" s="18">
        <v>240</v>
      </c>
      <c r="D103" s="18">
        <v>3</v>
      </c>
      <c r="E103" s="19" t="s">
        <v>7</v>
      </c>
      <c r="F103" s="51">
        <v>252500</v>
      </c>
      <c r="G103" s="30">
        <v>-14000</v>
      </c>
      <c r="H103" s="40">
        <f>F103+G103</f>
        <v>238500</v>
      </c>
      <c r="I103" s="34">
        <v>225000</v>
      </c>
      <c r="J103" s="30">
        <f>I103-$F103</f>
        <v>-27500</v>
      </c>
      <c r="K103" s="21">
        <f>I103-$H103</f>
        <v>-13500</v>
      </c>
    </row>
    <row r="104" spans="1:11" ht="26.25">
      <c r="A104" s="16">
        <v>1</v>
      </c>
      <c r="B104" s="16">
        <v>4</v>
      </c>
      <c r="C104" s="16">
        <v>250</v>
      </c>
      <c r="D104" s="16">
        <v>0</v>
      </c>
      <c r="E104" s="17" t="s">
        <v>105</v>
      </c>
      <c r="F104" s="50">
        <v>79000</v>
      </c>
      <c r="G104" s="9">
        <f>SUM(G105:G106)</f>
        <v>-2000</v>
      </c>
      <c r="H104" s="39">
        <f>SUM(H105:H106)</f>
        <v>77000</v>
      </c>
      <c r="I104" s="33">
        <f>SUM(I105:I106)</f>
        <v>79000</v>
      </c>
      <c r="J104" s="9">
        <f>SUM(J105:J106)</f>
        <v>0</v>
      </c>
      <c r="K104" s="8">
        <f>SUM(K105:K106)</f>
        <v>2000</v>
      </c>
    </row>
    <row r="105" spans="1:11" ht="12.75">
      <c r="A105" s="18">
        <v>1</v>
      </c>
      <c r="B105" s="18">
        <v>4</v>
      </c>
      <c r="C105" s="18">
        <v>250</v>
      </c>
      <c r="D105" s="18">
        <v>2</v>
      </c>
      <c r="E105" s="19" t="s">
        <v>6</v>
      </c>
      <c r="F105" s="51">
        <v>64000</v>
      </c>
      <c r="G105" s="30">
        <v>-2000</v>
      </c>
      <c r="H105" s="40">
        <f>F105+G105</f>
        <v>62000</v>
      </c>
      <c r="I105" s="34">
        <v>64000</v>
      </c>
      <c r="J105" s="30">
        <f>I105-$F105</f>
        <v>0</v>
      </c>
      <c r="K105" s="21">
        <f>I105-$H105</f>
        <v>2000</v>
      </c>
    </row>
    <row r="106" spans="1:11" ht="12.75">
      <c r="A106" s="18">
        <v>1</v>
      </c>
      <c r="B106" s="18">
        <v>4</v>
      </c>
      <c r="C106" s="18">
        <v>250</v>
      </c>
      <c r="D106" s="18">
        <v>3</v>
      </c>
      <c r="E106" s="19" t="s">
        <v>7</v>
      </c>
      <c r="F106" s="51">
        <v>15000</v>
      </c>
      <c r="G106" s="30"/>
      <c r="H106" s="40">
        <f>F106+G106</f>
        <v>15000</v>
      </c>
      <c r="I106" s="34">
        <v>15000</v>
      </c>
      <c r="J106" s="30">
        <f>I106-$F106</f>
        <v>0</v>
      </c>
      <c r="K106" s="21">
        <f>I106-$H106</f>
        <v>0</v>
      </c>
    </row>
    <row r="107" spans="1:11" ht="26.25">
      <c r="A107" s="16">
        <v>1</v>
      </c>
      <c r="B107" s="16">
        <v>4</v>
      </c>
      <c r="C107" s="16">
        <v>260</v>
      </c>
      <c r="D107" s="16">
        <v>0</v>
      </c>
      <c r="E107" s="17" t="s">
        <v>106</v>
      </c>
      <c r="F107" s="50">
        <v>188000</v>
      </c>
      <c r="G107" s="9">
        <f>SUM(G108:G110)</f>
        <v>107000</v>
      </c>
      <c r="H107" s="39">
        <f>SUM(H108:H110)</f>
        <v>295000</v>
      </c>
      <c r="I107" s="33">
        <f>SUM(I108:I110)</f>
        <v>260000</v>
      </c>
      <c r="J107" s="9">
        <f>SUM(J108:J110)</f>
        <v>72000</v>
      </c>
      <c r="K107" s="8">
        <f>SUM(K108:K110)</f>
        <v>-35000</v>
      </c>
    </row>
    <row r="108" spans="1:11" ht="12.75">
      <c r="A108" s="18">
        <v>1</v>
      </c>
      <c r="B108" s="18">
        <v>4</v>
      </c>
      <c r="C108" s="18">
        <v>260</v>
      </c>
      <c r="D108" s="18">
        <v>1</v>
      </c>
      <c r="E108" s="19" t="s">
        <v>5</v>
      </c>
      <c r="F108" s="51">
        <v>120000</v>
      </c>
      <c r="G108" s="30">
        <v>65000</v>
      </c>
      <c r="H108" s="40">
        <f>F108+G108</f>
        <v>185000</v>
      </c>
      <c r="I108" s="34">
        <v>154000</v>
      </c>
      <c r="J108" s="30">
        <f>I108-$F108</f>
        <v>34000</v>
      </c>
      <c r="K108" s="21">
        <f>I108-$H108</f>
        <v>-31000</v>
      </c>
    </row>
    <row r="109" spans="1:11" ht="12.75">
      <c r="A109" s="18">
        <v>1</v>
      </c>
      <c r="B109" s="18">
        <v>4</v>
      </c>
      <c r="C109" s="18">
        <v>260</v>
      </c>
      <c r="D109" s="18">
        <v>2</v>
      </c>
      <c r="E109" s="19" t="s">
        <v>6</v>
      </c>
      <c r="F109" s="51">
        <v>45000</v>
      </c>
      <c r="G109" s="30">
        <v>25000</v>
      </c>
      <c r="H109" s="40">
        <f>F109+G109</f>
        <v>70000</v>
      </c>
      <c r="I109" s="34">
        <v>80000</v>
      </c>
      <c r="J109" s="30">
        <f>I109-$F109</f>
        <v>35000</v>
      </c>
      <c r="K109" s="21">
        <f>I109-$H109</f>
        <v>10000</v>
      </c>
    </row>
    <row r="110" spans="1:11" ht="12.75">
      <c r="A110" s="18">
        <v>1</v>
      </c>
      <c r="B110" s="18">
        <v>4</v>
      </c>
      <c r="C110" s="18">
        <v>260</v>
      </c>
      <c r="D110" s="18">
        <v>3</v>
      </c>
      <c r="E110" s="19" t="s">
        <v>7</v>
      </c>
      <c r="F110" s="51">
        <v>23000</v>
      </c>
      <c r="G110" s="30">
        <v>17000</v>
      </c>
      <c r="H110" s="40">
        <f>F110+G110</f>
        <v>40000</v>
      </c>
      <c r="I110" s="34">
        <v>26000</v>
      </c>
      <c r="J110" s="30">
        <f>I110-$F110</f>
        <v>3000</v>
      </c>
      <c r="K110" s="21">
        <f>I110-$H110</f>
        <v>-14000</v>
      </c>
    </row>
    <row r="111" spans="1:11" ht="26.25">
      <c r="A111" s="16">
        <v>1</v>
      </c>
      <c r="B111" s="16">
        <v>4</v>
      </c>
      <c r="C111" s="16">
        <v>270</v>
      </c>
      <c r="D111" s="16">
        <v>0</v>
      </c>
      <c r="E111" s="17" t="s">
        <v>107</v>
      </c>
      <c r="F111" s="50">
        <v>155000</v>
      </c>
      <c r="G111" s="9">
        <f>SUM(G112:G114)</f>
        <v>55000</v>
      </c>
      <c r="H111" s="39">
        <f>SUM(H112:H114)</f>
        <v>210000</v>
      </c>
      <c r="I111" s="33">
        <f>SUM(I112:I114)</f>
        <v>191500</v>
      </c>
      <c r="J111" s="9">
        <f>SUM(J112:J114)</f>
        <v>36500</v>
      </c>
      <c r="K111" s="8">
        <f>SUM(K112:K114)</f>
        <v>-18500</v>
      </c>
    </row>
    <row r="112" spans="1:11" ht="12.75">
      <c r="A112" s="18">
        <v>1</v>
      </c>
      <c r="B112" s="18">
        <v>4</v>
      </c>
      <c r="C112" s="18">
        <v>270</v>
      </c>
      <c r="D112" s="18">
        <v>1</v>
      </c>
      <c r="E112" s="19" t="s">
        <v>5</v>
      </c>
      <c r="F112" s="51">
        <v>0</v>
      </c>
      <c r="G112" s="30"/>
      <c r="H112" s="40">
        <f>F112+G112</f>
        <v>0</v>
      </c>
      <c r="I112" s="34">
        <v>8500</v>
      </c>
      <c r="J112" s="30">
        <f>I112-$F112</f>
        <v>8500</v>
      </c>
      <c r="K112" s="21">
        <f>I112-$H112</f>
        <v>8500</v>
      </c>
    </row>
    <row r="113" spans="1:11" ht="12.75">
      <c r="A113" s="18">
        <v>1</v>
      </c>
      <c r="B113" s="18">
        <v>4</v>
      </c>
      <c r="C113" s="18">
        <v>270</v>
      </c>
      <c r="D113" s="18">
        <v>2</v>
      </c>
      <c r="E113" s="19" t="s">
        <v>6</v>
      </c>
      <c r="F113" s="51">
        <v>95000</v>
      </c>
      <c r="G113" s="30">
        <v>35000</v>
      </c>
      <c r="H113" s="40">
        <f>F113+G113</f>
        <v>130000</v>
      </c>
      <c r="I113" s="34">
        <v>115000</v>
      </c>
      <c r="J113" s="30">
        <f>I113-$F113</f>
        <v>20000</v>
      </c>
      <c r="K113" s="21">
        <f>I113-$H113</f>
        <v>-15000</v>
      </c>
    </row>
    <row r="114" spans="1:11" ht="12.75">
      <c r="A114" s="18">
        <v>1</v>
      </c>
      <c r="B114" s="18">
        <v>4</v>
      </c>
      <c r="C114" s="18">
        <v>270</v>
      </c>
      <c r="D114" s="18">
        <v>3</v>
      </c>
      <c r="E114" s="19" t="s">
        <v>7</v>
      </c>
      <c r="F114" s="51">
        <v>60000</v>
      </c>
      <c r="G114" s="30">
        <v>20000</v>
      </c>
      <c r="H114" s="40">
        <f>F114+G114</f>
        <v>80000</v>
      </c>
      <c r="I114" s="34">
        <v>68000</v>
      </c>
      <c r="J114" s="30">
        <f>I114-$F114</f>
        <v>8000</v>
      </c>
      <c r="K114" s="21">
        <f>I114-$H114</f>
        <v>-12000</v>
      </c>
    </row>
    <row r="115" spans="1:11" ht="12.75">
      <c r="A115" s="16">
        <v>1</v>
      </c>
      <c r="B115" s="16">
        <v>4</v>
      </c>
      <c r="C115" s="16">
        <v>280</v>
      </c>
      <c r="D115" s="16">
        <v>0</v>
      </c>
      <c r="E115" s="17" t="s">
        <v>108</v>
      </c>
      <c r="F115" s="50">
        <v>55000</v>
      </c>
      <c r="G115" s="9">
        <f>SUM(G116:G118)</f>
        <v>1000</v>
      </c>
      <c r="H115" s="39">
        <f>SUM(H116:H118)</f>
        <v>56000</v>
      </c>
      <c r="I115" s="33">
        <f>SUM(I116:I118)</f>
        <v>72500</v>
      </c>
      <c r="J115" s="9">
        <f>SUM(J116:J118)</f>
        <v>17500</v>
      </c>
      <c r="K115" s="8">
        <f>SUM(K116:K118)</f>
        <v>16500</v>
      </c>
    </row>
    <row r="116" spans="1:11" ht="12.75">
      <c r="A116" s="18">
        <v>1</v>
      </c>
      <c r="B116" s="18">
        <v>4</v>
      </c>
      <c r="C116" s="18">
        <v>280</v>
      </c>
      <c r="D116" s="18">
        <v>1</v>
      </c>
      <c r="E116" s="19" t="s">
        <v>5</v>
      </c>
      <c r="F116" s="51">
        <v>0</v>
      </c>
      <c r="G116" s="30"/>
      <c r="H116" s="40">
        <f>F116+G116</f>
        <v>0</v>
      </c>
      <c r="I116" s="34">
        <v>2500</v>
      </c>
      <c r="J116" s="30">
        <f>I116-$F116</f>
        <v>2500</v>
      </c>
      <c r="K116" s="21">
        <f>I116-$H116</f>
        <v>2500</v>
      </c>
    </row>
    <row r="117" spans="1:11" ht="12.75">
      <c r="A117" s="18">
        <v>1</v>
      </c>
      <c r="B117" s="18">
        <v>4</v>
      </c>
      <c r="C117" s="18">
        <v>280</v>
      </c>
      <c r="D117" s="18">
        <v>2</v>
      </c>
      <c r="E117" s="19" t="s">
        <v>6</v>
      </c>
      <c r="F117" s="51">
        <v>40000</v>
      </c>
      <c r="G117" s="30"/>
      <c r="H117" s="40">
        <f>F117+G117</f>
        <v>40000</v>
      </c>
      <c r="I117" s="34">
        <v>55000</v>
      </c>
      <c r="J117" s="30">
        <f>I117-$F117</f>
        <v>15000</v>
      </c>
      <c r="K117" s="21">
        <f>I117-$H117</f>
        <v>15000</v>
      </c>
    </row>
    <row r="118" spans="1:11" ht="12.75">
      <c r="A118" s="18">
        <v>1</v>
      </c>
      <c r="B118" s="18">
        <v>4</v>
      </c>
      <c r="C118" s="18">
        <v>280</v>
      </c>
      <c r="D118" s="18">
        <v>3</v>
      </c>
      <c r="E118" s="19" t="s">
        <v>7</v>
      </c>
      <c r="F118" s="51">
        <v>15000</v>
      </c>
      <c r="G118" s="30">
        <v>1000</v>
      </c>
      <c r="H118" s="40">
        <f>F118+G118</f>
        <v>16000</v>
      </c>
      <c r="I118" s="34">
        <v>15000</v>
      </c>
      <c r="J118" s="30">
        <f>I118-$F118</f>
        <v>0</v>
      </c>
      <c r="K118" s="21">
        <f>I118-$H118</f>
        <v>-1000</v>
      </c>
    </row>
    <row r="119" spans="1:11" ht="26.25">
      <c r="A119" s="16">
        <v>1</v>
      </c>
      <c r="B119" s="16">
        <v>4</v>
      </c>
      <c r="C119" s="16">
        <v>290</v>
      </c>
      <c r="D119" s="16">
        <v>0</v>
      </c>
      <c r="E119" s="17" t="s">
        <v>109</v>
      </c>
      <c r="F119" s="50">
        <v>9000</v>
      </c>
      <c r="G119" s="9">
        <f>SUM(G120:G122)</f>
        <v>3000</v>
      </c>
      <c r="H119" s="39">
        <f>SUM(H120:H122)</f>
        <v>12000</v>
      </c>
      <c r="I119" s="33">
        <f>SUM(I120:I122)</f>
        <v>11000</v>
      </c>
      <c r="J119" s="9">
        <f>SUM(J120:J122)</f>
        <v>2000</v>
      </c>
      <c r="K119" s="8">
        <f>SUM(K120:K122)</f>
        <v>-1000</v>
      </c>
    </row>
    <row r="120" spans="1:11" ht="12.75">
      <c r="A120" s="18">
        <v>1</v>
      </c>
      <c r="B120" s="18">
        <v>4</v>
      </c>
      <c r="C120" s="18">
        <v>290</v>
      </c>
      <c r="D120" s="18">
        <v>1</v>
      </c>
      <c r="E120" s="19" t="s">
        <v>5</v>
      </c>
      <c r="F120" s="51">
        <v>3000</v>
      </c>
      <c r="G120" s="30">
        <v>1000</v>
      </c>
      <c r="H120" s="40">
        <f>F120+G120</f>
        <v>4000</v>
      </c>
      <c r="I120" s="34">
        <v>4000</v>
      </c>
      <c r="J120" s="30">
        <f>I120-$F120</f>
        <v>1000</v>
      </c>
      <c r="K120" s="21">
        <f>I120-$H120</f>
        <v>0</v>
      </c>
    </row>
    <row r="121" spans="1:11" ht="12.75">
      <c r="A121" s="18">
        <v>1</v>
      </c>
      <c r="B121" s="18">
        <v>4</v>
      </c>
      <c r="C121" s="18">
        <v>290</v>
      </c>
      <c r="D121" s="18">
        <v>2</v>
      </c>
      <c r="E121" s="19" t="s">
        <v>6</v>
      </c>
      <c r="F121" s="51">
        <v>4000</v>
      </c>
      <c r="G121" s="30">
        <v>2000</v>
      </c>
      <c r="H121" s="40">
        <f>F121+G121</f>
        <v>6000</v>
      </c>
      <c r="I121" s="34">
        <v>5000</v>
      </c>
      <c r="J121" s="30">
        <f>I121-$F121</f>
        <v>1000</v>
      </c>
      <c r="K121" s="21">
        <f>I121-$H121</f>
        <v>-1000</v>
      </c>
    </row>
    <row r="122" spans="1:11" ht="12.75">
      <c r="A122" s="18">
        <v>1</v>
      </c>
      <c r="B122" s="18">
        <v>4</v>
      </c>
      <c r="C122" s="18">
        <v>290</v>
      </c>
      <c r="D122" s="18">
        <v>3</v>
      </c>
      <c r="E122" s="19" t="s">
        <v>7</v>
      </c>
      <c r="F122" s="51">
        <v>2000</v>
      </c>
      <c r="G122" s="30"/>
      <c r="H122" s="40">
        <f>F122+G122</f>
        <v>2000</v>
      </c>
      <c r="I122" s="34">
        <v>2000</v>
      </c>
      <c r="J122" s="30">
        <f>I122-$F122</f>
        <v>0</v>
      </c>
      <c r="K122" s="21">
        <f>I122-$H122</f>
        <v>0</v>
      </c>
    </row>
    <row r="123" spans="1:11" ht="26.25">
      <c r="A123" s="16">
        <v>1</v>
      </c>
      <c r="B123" s="16">
        <v>4</v>
      </c>
      <c r="C123" s="16">
        <v>291</v>
      </c>
      <c r="D123" s="16">
        <v>0</v>
      </c>
      <c r="E123" s="17" t="s">
        <v>110</v>
      </c>
      <c r="F123" s="50">
        <v>40000</v>
      </c>
      <c r="G123" s="9">
        <f>SUM(G124:G126)</f>
        <v>0</v>
      </c>
      <c r="H123" s="39">
        <f>SUM(H124:H126)</f>
        <v>40000</v>
      </c>
      <c r="I123" s="33">
        <f>SUM(I124:I126)</f>
        <v>41000</v>
      </c>
      <c r="J123" s="9">
        <f>SUM(J124:J126)</f>
        <v>1000</v>
      </c>
      <c r="K123" s="8">
        <f>SUM(K124:K126)</f>
        <v>1000</v>
      </c>
    </row>
    <row r="124" spans="1:11" ht="12.75">
      <c r="A124" s="18">
        <v>1</v>
      </c>
      <c r="B124" s="18">
        <v>4</v>
      </c>
      <c r="C124" s="18">
        <v>291</v>
      </c>
      <c r="D124" s="18">
        <v>1</v>
      </c>
      <c r="E124" s="19" t="s">
        <v>5</v>
      </c>
      <c r="F124" s="51">
        <v>0</v>
      </c>
      <c r="G124" s="30"/>
      <c r="H124" s="40">
        <f>F124+G124</f>
        <v>0</v>
      </c>
      <c r="I124" s="34">
        <v>1000</v>
      </c>
      <c r="J124" s="30">
        <f>I124-$F124</f>
        <v>1000</v>
      </c>
      <c r="K124" s="21">
        <f>I124-$H124</f>
        <v>1000</v>
      </c>
    </row>
    <row r="125" spans="1:11" ht="12.75">
      <c r="A125" s="18">
        <v>1</v>
      </c>
      <c r="B125" s="18">
        <v>4</v>
      </c>
      <c r="C125" s="18">
        <v>291</v>
      </c>
      <c r="D125" s="18">
        <v>2</v>
      </c>
      <c r="E125" s="19" t="s">
        <v>6</v>
      </c>
      <c r="F125" s="51">
        <v>30000</v>
      </c>
      <c r="G125" s="30"/>
      <c r="H125" s="40">
        <f>F125+G125</f>
        <v>30000</v>
      </c>
      <c r="I125" s="34">
        <v>30000</v>
      </c>
      <c r="J125" s="30">
        <f>I125-$F125</f>
        <v>0</v>
      </c>
      <c r="K125" s="21">
        <f>I125-$H125</f>
        <v>0</v>
      </c>
    </row>
    <row r="126" spans="1:11" ht="12.75">
      <c r="A126" s="18">
        <v>1</v>
      </c>
      <c r="B126" s="18">
        <v>4</v>
      </c>
      <c r="C126" s="18">
        <v>291</v>
      </c>
      <c r="D126" s="18">
        <v>3</v>
      </c>
      <c r="E126" s="19" t="s">
        <v>7</v>
      </c>
      <c r="F126" s="51">
        <v>10000</v>
      </c>
      <c r="G126" s="30"/>
      <c r="H126" s="40">
        <f>F126+G126</f>
        <v>10000</v>
      </c>
      <c r="I126" s="34">
        <v>10000</v>
      </c>
      <c r="J126" s="30">
        <f>I126-$F126</f>
        <v>0</v>
      </c>
      <c r="K126" s="21">
        <f>I126-$H126</f>
        <v>0</v>
      </c>
    </row>
    <row r="127" spans="1:11" ht="26.25">
      <c r="A127" s="16">
        <v>1</v>
      </c>
      <c r="B127" s="16">
        <v>4</v>
      </c>
      <c r="C127" s="16">
        <v>292</v>
      </c>
      <c r="D127" s="16">
        <v>0</v>
      </c>
      <c r="E127" s="17" t="s">
        <v>111</v>
      </c>
      <c r="F127" s="50">
        <v>13500</v>
      </c>
      <c r="G127" s="9">
        <f>SUM(G128:G129)</f>
        <v>4000</v>
      </c>
      <c r="H127" s="39">
        <f>SUM(H128:H129)</f>
        <v>17500</v>
      </c>
      <c r="I127" s="33">
        <f>SUM(I128:I129)</f>
        <v>15500</v>
      </c>
      <c r="J127" s="9">
        <f>SUM(J128:J129)</f>
        <v>2000</v>
      </c>
      <c r="K127" s="8">
        <f>SUM(K128:K129)</f>
        <v>-2000</v>
      </c>
    </row>
    <row r="128" spans="1:11" ht="12.75">
      <c r="A128" s="18">
        <v>1</v>
      </c>
      <c r="B128" s="18">
        <v>4</v>
      </c>
      <c r="C128" s="18">
        <v>292</v>
      </c>
      <c r="D128" s="18">
        <v>2</v>
      </c>
      <c r="E128" s="19" t="s">
        <v>6</v>
      </c>
      <c r="F128" s="51">
        <v>13000</v>
      </c>
      <c r="G128" s="30">
        <v>4000</v>
      </c>
      <c r="H128" s="40">
        <f>F128+G128</f>
        <v>17000</v>
      </c>
      <c r="I128" s="34">
        <v>15000</v>
      </c>
      <c r="J128" s="30">
        <f>I128-$F128</f>
        <v>2000</v>
      </c>
      <c r="K128" s="21">
        <f>I128-$H128</f>
        <v>-2000</v>
      </c>
    </row>
    <row r="129" spans="1:11" ht="12.75">
      <c r="A129" s="18">
        <v>1</v>
      </c>
      <c r="B129" s="18">
        <v>4</v>
      </c>
      <c r="C129" s="18">
        <v>292</v>
      </c>
      <c r="D129" s="18">
        <v>3</v>
      </c>
      <c r="E129" s="19" t="s">
        <v>7</v>
      </c>
      <c r="F129" s="51">
        <v>500</v>
      </c>
      <c r="G129" s="30"/>
      <c r="H129" s="40">
        <f>F129+G129</f>
        <v>500</v>
      </c>
      <c r="I129" s="34">
        <v>500</v>
      </c>
      <c r="J129" s="30">
        <f>I129-$F129</f>
        <v>0</v>
      </c>
      <c r="K129" s="21">
        <f>I129-$H129</f>
        <v>0</v>
      </c>
    </row>
    <row r="130" spans="1:11" ht="12.75">
      <c r="A130" s="16">
        <v>1</v>
      </c>
      <c r="B130" s="16">
        <v>4</v>
      </c>
      <c r="C130" s="16">
        <v>300</v>
      </c>
      <c r="D130" s="16">
        <v>0</v>
      </c>
      <c r="E130" s="17" t="s">
        <v>112</v>
      </c>
      <c r="F130" s="50">
        <v>13600</v>
      </c>
      <c r="G130" s="9">
        <f>SUM(G131)</f>
        <v>0</v>
      </c>
      <c r="H130" s="39">
        <f>SUM(H131)</f>
        <v>13600</v>
      </c>
      <c r="I130" s="33">
        <f>SUM(I131)</f>
        <v>13600</v>
      </c>
      <c r="J130" s="9">
        <f>SUM(J131)</f>
        <v>0</v>
      </c>
      <c r="K130" s="8">
        <f>SUM(K131)</f>
        <v>0</v>
      </c>
    </row>
    <row r="131" spans="1:11" ht="12.75">
      <c r="A131" s="18">
        <v>1</v>
      </c>
      <c r="B131" s="18">
        <v>4</v>
      </c>
      <c r="C131" s="18">
        <v>300</v>
      </c>
      <c r="D131" s="18">
        <v>3</v>
      </c>
      <c r="E131" s="19" t="s">
        <v>7</v>
      </c>
      <c r="F131" s="51">
        <v>13600</v>
      </c>
      <c r="G131" s="30"/>
      <c r="H131" s="40">
        <f>F131+G131</f>
        <v>13600</v>
      </c>
      <c r="I131" s="34">
        <v>13600</v>
      </c>
      <c r="J131" s="30">
        <f>I131-$F131</f>
        <v>0</v>
      </c>
      <c r="K131" s="21">
        <f>I131-$H131</f>
        <v>0</v>
      </c>
    </row>
    <row r="132" spans="1:11" ht="12.75">
      <c r="A132" s="16">
        <v>1</v>
      </c>
      <c r="B132" s="16">
        <v>4</v>
      </c>
      <c r="C132" s="16">
        <v>310</v>
      </c>
      <c r="D132" s="16">
        <v>0</v>
      </c>
      <c r="E132" s="17" t="s">
        <v>113</v>
      </c>
      <c r="F132" s="50">
        <v>5000</v>
      </c>
      <c r="G132" s="9">
        <f>SUM(G133:G133)</f>
        <v>0</v>
      </c>
      <c r="H132" s="39">
        <f>SUM(H133:H133)</f>
        <v>5000</v>
      </c>
      <c r="I132" s="33">
        <f>SUM(I133:I133)</f>
        <v>3000</v>
      </c>
      <c r="J132" s="9">
        <f>SUM(J133:J133)</f>
        <v>-2000</v>
      </c>
      <c r="K132" s="8">
        <f>SUM(K133:K133)</f>
        <v>-2000</v>
      </c>
    </row>
    <row r="133" spans="1:11" ht="12.75">
      <c r="A133" s="18">
        <v>1</v>
      </c>
      <c r="B133" s="18">
        <v>4</v>
      </c>
      <c r="C133" s="18">
        <v>310</v>
      </c>
      <c r="D133" s="18">
        <v>1</v>
      </c>
      <c r="E133" s="19" t="s">
        <v>5</v>
      </c>
      <c r="F133" s="51">
        <v>5000</v>
      </c>
      <c r="G133" s="30"/>
      <c r="H133" s="40">
        <f>F133+G133</f>
        <v>5000</v>
      </c>
      <c r="I133" s="34">
        <v>3000</v>
      </c>
      <c r="J133" s="30">
        <f>I133-$F133</f>
        <v>-2000</v>
      </c>
      <c r="K133" s="21">
        <f>I133-$H133</f>
        <v>-2000</v>
      </c>
    </row>
    <row r="134" spans="1:11" ht="26.25">
      <c r="A134" s="16">
        <v>1</v>
      </c>
      <c r="B134" s="16">
        <v>4</v>
      </c>
      <c r="C134" s="16">
        <v>320</v>
      </c>
      <c r="D134" s="16">
        <v>0</v>
      </c>
      <c r="E134" s="17" t="s">
        <v>114</v>
      </c>
      <c r="F134" s="50">
        <v>165000</v>
      </c>
      <c r="G134" s="9">
        <f>SUM(G135:G137)</f>
        <v>0</v>
      </c>
      <c r="H134" s="39">
        <f>SUM(H135:H137)</f>
        <v>165000</v>
      </c>
      <c r="I134" s="33">
        <f>SUM(I135:I137)</f>
        <v>165000</v>
      </c>
      <c r="J134" s="9">
        <f>SUM(J135:J137)</f>
        <v>0</v>
      </c>
      <c r="K134" s="8">
        <f>SUM(K135:K137)</f>
        <v>0</v>
      </c>
    </row>
    <row r="135" spans="1:11" ht="12.75">
      <c r="A135" s="18">
        <v>1</v>
      </c>
      <c r="B135" s="18">
        <v>4</v>
      </c>
      <c r="C135" s="18">
        <v>320</v>
      </c>
      <c r="D135" s="18">
        <v>1</v>
      </c>
      <c r="E135" s="19" t="s">
        <v>5</v>
      </c>
      <c r="F135" s="51">
        <v>35000</v>
      </c>
      <c r="G135" s="30"/>
      <c r="H135" s="40">
        <f>F135+G135</f>
        <v>35000</v>
      </c>
      <c r="I135" s="34">
        <v>35000</v>
      </c>
      <c r="J135" s="30">
        <f>I135-$F135</f>
        <v>0</v>
      </c>
      <c r="K135" s="21">
        <f>I135-$H135</f>
        <v>0</v>
      </c>
    </row>
    <row r="136" spans="1:11" ht="12.75">
      <c r="A136" s="18">
        <v>1</v>
      </c>
      <c r="B136" s="18">
        <v>4</v>
      </c>
      <c r="C136" s="18">
        <v>320</v>
      </c>
      <c r="D136" s="18">
        <v>2</v>
      </c>
      <c r="E136" s="19" t="s">
        <v>6</v>
      </c>
      <c r="F136" s="51">
        <v>100000</v>
      </c>
      <c r="G136" s="30"/>
      <c r="H136" s="40">
        <f>F136+G136</f>
        <v>100000</v>
      </c>
      <c r="I136" s="34">
        <v>100000</v>
      </c>
      <c r="J136" s="30">
        <f>I136-$F136</f>
        <v>0</v>
      </c>
      <c r="K136" s="21">
        <f>I136-$H136</f>
        <v>0</v>
      </c>
    </row>
    <row r="137" spans="1:11" ht="12.75">
      <c r="A137" s="18">
        <v>1</v>
      </c>
      <c r="B137" s="18">
        <v>4</v>
      </c>
      <c r="C137" s="18">
        <v>320</v>
      </c>
      <c r="D137" s="18">
        <v>3</v>
      </c>
      <c r="E137" s="19" t="s">
        <v>7</v>
      </c>
      <c r="F137" s="51">
        <v>30000</v>
      </c>
      <c r="G137" s="30"/>
      <c r="H137" s="40">
        <f>F137+G137</f>
        <v>30000</v>
      </c>
      <c r="I137" s="34">
        <v>30000</v>
      </c>
      <c r="J137" s="30">
        <f>I137-$F137</f>
        <v>0</v>
      </c>
      <c r="K137" s="21">
        <f>I137-$H137</f>
        <v>0</v>
      </c>
    </row>
    <row r="138" spans="1:11" ht="26.25">
      <c r="A138" s="16">
        <v>1</v>
      </c>
      <c r="B138" s="16">
        <v>4</v>
      </c>
      <c r="C138" s="16">
        <v>321</v>
      </c>
      <c r="D138" s="16">
        <v>0</v>
      </c>
      <c r="E138" s="17" t="s">
        <v>168</v>
      </c>
      <c r="F138" s="50">
        <v>13000</v>
      </c>
      <c r="G138" s="9">
        <f>SUM(G139:G139)</f>
        <v>0</v>
      </c>
      <c r="H138" s="39">
        <f>SUM(H139:H139)</f>
        <v>13000</v>
      </c>
      <c r="I138" s="33">
        <f>SUM(I139:I139)</f>
        <v>13000</v>
      </c>
      <c r="J138" s="9">
        <f>SUM(J139:J139)</f>
        <v>0</v>
      </c>
      <c r="K138" s="8">
        <f>SUM(K139:K139)</f>
        <v>0</v>
      </c>
    </row>
    <row r="139" spans="1:11" ht="12.75">
      <c r="A139" s="18">
        <v>1</v>
      </c>
      <c r="B139" s="18">
        <v>4</v>
      </c>
      <c r="C139" s="18">
        <v>321</v>
      </c>
      <c r="D139" s="18">
        <v>1</v>
      </c>
      <c r="E139" s="19" t="s">
        <v>5</v>
      </c>
      <c r="F139" s="51">
        <v>13000</v>
      </c>
      <c r="G139" s="30"/>
      <c r="H139" s="40">
        <f>F139+G139</f>
        <v>13000</v>
      </c>
      <c r="I139" s="34">
        <v>13000</v>
      </c>
      <c r="J139" s="30">
        <f>I139-$F139</f>
        <v>0</v>
      </c>
      <c r="K139" s="21">
        <f>I139-$H139</f>
        <v>0</v>
      </c>
    </row>
    <row r="140" spans="1:11" ht="12.75">
      <c r="A140" s="16">
        <v>1</v>
      </c>
      <c r="B140" s="16">
        <v>4</v>
      </c>
      <c r="C140" s="16">
        <v>322</v>
      </c>
      <c r="D140" s="16">
        <v>0</v>
      </c>
      <c r="E140" s="17" t="s">
        <v>169</v>
      </c>
      <c r="F140" s="50">
        <v>31000</v>
      </c>
      <c r="G140" s="9">
        <f>SUM(G141:G141)</f>
        <v>-16000</v>
      </c>
      <c r="H140" s="39">
        <f>SUM(H141:H141)</f>
        <v>15000</v>
      </c>
      <c r="I140" s="33">
        <f>SUM(I141:I141)</f>
        <v>20500</v>
      </c>
      <c r="J140" s="9">
        <f>SUM(J141:J141)</f>
        <v>-10500</v>
      </c>
      <c r="K140" s="8">
        <f>SUM(K141:K141)</f>
        <v>5500</v>
      </c>
    </row>
    <row r="141" spans="1:11" ht="12.75">
      <c r="A141" s="18">
        <v>1</v>
      </c>
      <c r="B141" s="18">
        <v>4</v>
      </c>
      <c r="C141" s="18">
        <v>322</v>
      </c>
      <c r="D141" s="18">
        <v>1</v>
      </c>
      <c r="E141" s="19" t="s">
        <v>5</v>
      </c>
      <c r="F141" s="51">
        <v>31000</v>
      </c>
      <c r="G141" s="30">
        <v>-16000</v>
      </c>
      <c r="H141" s="40">
        <f>F141+G141</f>
        <v>15000</v>
      </c>
      <c r="I141" s="34">
        <v>20500</v>
      </c>
      <c r="J141" s="30">
        <f>I141-$F141</f>
        <v>-10500</v>
      </c>
      <c r="K141" s="21">
        <f>I141-$H141</f>
        <v>5500</v>
      </c>
    </row>
    <row r="142" spans="1:11" ht="12.75">
      <c r="A142" s="5"/>
      <c r="B142" s="5"/>
      <c r="C142" s="5"/>
      <c r="D142" s="5"/>
      <c r="E142" s="3" t="s">
        <v>33</v>
      </c>
      <c r="F142" s="50">
        <v>5760600</v>
      </c>
      <c r="G142" s="9">
        <f>SUM(G85,G89,G93,G96,G100,G104,G107,G111,G115,G119,G123,G127,G130,G132,G134,G138,G140)</f>
        <v>-34000</v>
      </c>
      <c r="H142" s="39">
        <f>SUM(H85,H89,H93,H96,H100,H104,H107,H111,H115,H119,H123,H127,H130,H132,H134,H138,H140)</f>
        <v>5726600</v>
      </c>
      <c r="I142" s="33">
        <f>SUM(I85,I89,I93,I96,I100,I104,I107,I111,I115,I119,I123,I127,I130,I132,I134,I138,I140)</f>
        <v>5980600</v>
      </c>
      <c r="J142" s="9">
        <f>SUM(J85,J89,J93,J96,J100,J104,J107,J111,J115,J119,J123,J127,J130,J132,J134,J138,J140)</f>
        <v>220000</v>
      </c>
      <c r="K142" s="8">
        <f>SUM(K85,K89,K93,K96,K100,K104,K107,K111,K115,K119,K123,K127,K130,K132,K134,K138,K140)</f>
        <v>254000</v>
      </c>
    </row>
    <row r="143" spans="1:11" ht="12.75">
      <c r="A143" s="5"/>
      <c r="B143" s="5"/>
      <c r="C143" s="5"/>
      <c r="D143" s="5"/>
      <c r="E143" s="2"/>
      <c r="F143" s="52"/>
      <c r="G143" s="31"/>
      <c r="H143" s="41"/>
      <c r="I143" s="32"/>
      <c r="J143" s="31"/>
      <c r="K143" s="6"/>
    </row>
    <row r="144" spans="1:11" ht="12.75">
      <c r="A144" s="5"/>
      <c r="B144" s="5"/>
      <c r="C144" s="5"/>
      <c r="D144" s="5"/>
      <c r="E144" s="15" t="s">
        <v>115</v>
      </c>
      <c r="F144" s="52"/>
      <c r="G144" s="31"/>
      <c r="H144" s="41"/>
      <c r="I144" s="32"/>
      <c r="J144" s="31"/>
      <c r="K144" s="6"/>
    </row>
    <row r="145" spans="1:11" ht="12.75">
      <c r="A145" s="5"/>
      <c r="B145" s="5"/>
      <c r="C145" s="5"/>
      <c r="D145" s="5"/>
      <c r="E145" s="2"/>
      <c r="F145" s="52"/>
      <c r="G145" s="31"/>
      <c r="H145" s="41"/>
      <c r="I145" s="32"/>
      <c r="J145" s="31"/>
      <c r="K145" s="6"/>
    </row>
    <row r="146" spans="1:11" ht="12.75">
      <c r="A146" s="16">
        <v>1</v>
      </c>
      <c r="B146" s="16">
        <v>5</v>
      </c>
      <c r="C146" s="16">
        <v>330</v>
      </c>
      <c r="D146" s="16">
        <v>0</v>
      </c>
      <c r="E146" s="17" t="s">
        <v>116</v>
      </c>
      <c r="F146" s="50">
        <v>151000</v>
      </c>
      <c r="G146" s="9">
        <f>SUM(G147)</f>
        <v>2000</v>
      </c>
      <c r="H146" s="39">
        <f>SUM(H147)</f>
        <v>153000</v>
      </c>
      <c r="I146" s="33">
        <f>SUM(I147)</f>
        <v>170000</v>
      </c>
      <c r="J146" s="9">
        <f>SUM(J147)</f>
        <v>19000</v>
      </c>
      <c r="K146" s="8">
        <f>SUM(K147)</f>
        <v>17000</v>
      </c>
    </row>
    <row r="147" spans="1:11" ht="12.75">
      <c r="A147" s="18">
        <v>1</v>
      </c>
      <c r="B147" s="18">
        <v>5</v>
      </c>
      <c r="C147" s="18">
        <v>330</v>
      </c>
      <c r="D147" s="18">
        <v>3</v>
      </c>
      <c r="E147" s="19" t="s">
        <v>7</v>
      </c>
      <c r="F147" s="51">
        <v>151000</v>
      </c>
      <c r="G147" s="30">
        <v>2000</v>
      </c>
      <c r="H147" s="40">
        <f>F147+G147</f>
        <v>153000</v>
      </c>
      <c r="I147" s="34">
        <v>170000</v>
      </c>
      <c r="J147" s="30">
        <f>I147-$F147</f>
        <v>19000</v>
      </c>
      <c r="K147" s="21">
        <f>I147-$H147</f>
        <v>17000</v>
      </c>
    </row>
    <row r="148" spans="1:11" ht="12.75">
      <c r="A148" s="16">
        <v>1</v>
      </c>
      <c r="B148" s="16">
        <v>5</v>
      </c>
      <c r="C148" s="16">
        <v>340</v>
      </c>
      <c r="D148" s="16">
        <v>0</v>
      </c>
      <c r="E148" s="17" t="s">
        <v>117</v>
      </c>
      <c r="F148" s="50">
        <v>400000</v>
      </c>
      <c r="G148" s="9">
        <f>SUM(G149)</f>
        <v>879.32</v>
      </c>
      <c r="H148" s="39">
        <f>SUM(H149)</f>
        <v>400879.32</v>
      </c>
      <c r="I148" s="33">
        <f>SUM(I149)</f>
        <v>300000</v>
      </c>
      <c r="J148" s="9">
        <f>SUM(J149)</f>
        <v>-100000</v>
      </c>
      <c r="K148" s="8">
        <f>SUM(K149)</f>
        <v>-100879.32</v>
      </c>
    </row>
    <row r="149" spans="1:11" ht="12.75">
      <c r="A149" s="18">
        <v>1</v>
      </c>
      <c r="B149" s="18">
        <v>5</v>
      </c>
      <c r="C149" s="18">
        <v>340</v>
      </c>
      <c r="D149" s="18">
        <v>3</v>
      </c>
      <c r="E149" s="19" t="s">
        <v>7</v>
      </c>
      <c r="F149" s="51">
        <v>400000</v>
      </c>
      <c r="G149" s="30">
        <v>879.32</v>
      </c>
      <c r="H149" s="40">
        <f>F149+G149</f>
        <v>400879.32</v>
      </c>
      <c r="I149" s="34">
        <v>300000</v>
      </c>
      <c r="J149" s="30">
        <f>I149-$F149</f>
        <v>-100000</v>
      </c>
      <c r="K149" s="21">
        <f>I149-$H149</f>
        <v>-100879.32</v>
      </c>
    </row>
    <row r="150" spans="1:11" ht="12.75">
      <c r="A150" s="16">
        <v>1</v>
      </c>
      <c r="B150" s="16">
        <v>5</v>
      </c>
      <c r="C150" s="16">
        <v>350</v>
      </c>
      <c r="D150" s="16">
        <v>0</v>
      </c>
      <c r="E150" s="17" t="s">
        <v>118</v>
      </c>
      <c r="F150" s="50">
        <v>2500</v>
      </c>
      <c r="G150" s="9">
        <f>SUM(G151)</f>
        <v>0</v>
      </c>
      <c r="H150" s="39">
        <f>SUM(H151)</f>
        <v>2500</v>
      </c>
      <c r="I150" s="33">
        <f>SUM(I151)</f>
        <v>2500</v>
      </c>
      <c r="J150" s="9">
        <f>SUM(J151)</f>
        <v>0</v>
      </c>
      <c r="K150" s="8">
        <f>SUM(K151)</f>
        <v>0</v>
      </c>
    </row>
    <row r="151" spans="1:11" ht="12.75">
      <c r="A151" s="18">
        <v>1</v>
      </c>
      <c r="B151" s="18">
        <v>5</v>
      </c>
      <c r="C151" s="18">
        <v>350</v>
      </c>
      <c r="D151" s="18">
        <v>3</v>
      </c>
      <c r="E151" s="19" t="s">
        <v>7</v>
      </c>
      <c r="F151" s="51">
        <v>2500</v>
      </c>
      <c r="G151" s="30"/>
      <c r="H151" s="40">
        <f>F151+G151</f>
        <v>2500</v>
      </c>
      <c r="I151" s="34">
        <v>2500</v>
      </c>
      <c r="J151" s="30">
        <f>I151-$F151</f>
        <v>0</v>
      </c>
      <c r="K151" s="21">
        <f>I151-$H151</f>
        <v>0</v>
      </c>
    </row>
    <row r="152" spans="1:11" ht="12.75">
      <c r="A152" s="16">
        <v>1</v>
      </c>
      <c r="B152" s="16">
        <v>5</v>
      </c>
      <c r="C152" s="16">
        <v>360</v>
      </c>
      <c r="D152" s="16">
        <v>0</v>
      </c>
      <c r="E152" s="17" t="s">
        <v>119</v>
      </c>
      <c r="F152" s="50">
        <v>51000</v>
      </c>
      <c r="G152" s="9">
        <f>SUM(G153)</f>
        <v>35000</v>
      </c>
      <c r="H152" s="39">
        <f>SUM(H153)</f>
        <v>86000</v>
      </c>
      <c r="I152" s="33">
        <f>SUM(I153)</f>
        <v>60000</v>
      </c>
      <c r="J152" s="9">
        <f>SUM(J153)</f>
        <v>9000</v>
      </c>
      <c r="K152" s="8">
        <f>SUM(K153)</f>
        <v>-26000</v>
      </c>
    </row>
    <row r="153" spans="1:11" ht="12.75">
      <c r="A153" s="18">
        <v>1</v>
      </c>
      <c r="B153" s="18">
        <v>5</v>
      </c>
      <c r="C153" s="18">
        <v>360</v>
      </c>
      <c r="D153" s="18">
        <v>3</v>
      </c>
      <c r="E153" s="19" t="s">
        <v>7</v>
      </c>
      <c r="F153" s="51">
        <v>51000</v>
      </c>
      <c r="G153" s="30">
        <v>35000</v>
      </c>
      <c r="H153" s="40">
        <f>F153+G153</f>
        <v>86000</v>
      </c>
      <c r="I153" s="34">
        <v>60000</v>
      </c>
      <c r="J153" s="30">
        <f>I153-$F153</f>
        <v>9000</v>
      </c>
      <c r="K153" s="21">
        <f>I153-$H153</f>
        <v>-26000</v>
      </c>
    </row>
    <row r="154" spans="1:11" ht="12.75">
      <c r="A154" s="16">
        <v>1</v>
      </c>
      <c r="B154" s="16">
        <v>5</v>
      </c>
      <c r="C154" s="16">
        <v>370</v>
      </c>
      <c r="D154" s="16">
        <v>0</v>
      </c>
      <c r="E154" s="17" t="s">
        <v>120</v>
      </c>
      <c r="F154" s="50">
        <v>395000</v>
      </c>
      <c r="G154" s="9">
        <f>SUM(G155)</f>
        <v>350354.72</v>
      </c>
      <c r="H154" s="39">
        <f>SUM(H155)</f>
        <v>745354.72</v>
      </c>
      <c r="I154" s="33">
        <f>SUM(I155)</f>
        <v>600000</v>
      </c>
      <c r="J154" s="9">
        <f>SUM(J155)</f>
        <v>205000</v>
      </c>
      <c r="K154" s="8">
        <f>SUM(K155)</f>
        <v>-145354.71999999997</v>
      </c>
    </row>
    <row r="155" spans="1:11" ht="12.75">
      <c r="A155" s="18">
        <v>1</v>
      </c>
      <c r="B155" s="18">
        <v>5</v>
      </c>
      <c r="C155" s="18">
        <v>370</v>
      </c>
      <c r="D155" s="18">
        <v>3</v>
      </c>
      <c r="E155" s="19" t="s">
        <v>7</v>
      </c>
      <c r="F155" s="51">
        <v>395000</v>
      </c>
      <c r="G155" s="30">
        <v>350354.72</v>
      </c>
      <c r="H155" s="40">
        <f>F155+G155</f>
        <v>745354.72</v>
      </c>
      <c r="I155" s="34">
        <v>600000</v>
      </c>
      <c r="J155" s="30">
        <f>I155-$F155</f>
        <v>205000</v>
      </c>
      <c r="K155" s="21">
        <f>I155-$H155</f>
        <v>-145354.71999999997</v>
      </c>
    </row>
    <row r="156" spans="1:11" ht="12.75">
      <c r="A156" s="16">
        <v>1</v>
      </c>
      <c r="B156" s="16">
        <v>5</v>
      </c>
      <c r="C156" s="16">
        <v>380</v>
      </c>
      <c r="D156" s="16">
        <v>0</v>
      </c>
      <c r="E156" s="17" t="s">
        <v>121</v>
      </c>
      <c r="F156" s="50">
        <v>22000</v>
      </c>
      <c r="G156" s="9">
        <f>SUM(G157)</f>
        <v>1000</v>
      </c>
      <c r="H156" s="39">
        <f>SUM(H157)</f>
        <v>23000</v>
      </c>
      <c r="I156" s="33">
        <f>SUM(I157)</f>
        <v>23000</v>
      </c>
      <c r="J156" s="9">
        <f>SUM(J157)</f>
        <v>1000</v>
      </c>
      <c r="K156" s="8">
        <f>SUM(K157)</f>
        <v>0</v>
      </c>
    </row>
    <row r="157" spans="1:11" ht="12.75">
      <c r="A157" s="18">
        <v>1</v>
      </c>
      <c r="B157" s="18">
        <v>5</v>
      </c>
      <c r="C157" s="18">
        <v>380</v>
      </c>
      <c r="D157" s="18">
        <v>3</v>
      </c>
      <c r="E157" s="19" t="s">
        <v>7</v>
      </c>
      <c r="F157" s="51">
        <v>22000</v>
      </c>
      <c r="G157" s="30">
        <v>1000</v>
      </c>
      <c r="H157" s="40">
        <f>F157+G157</f>
        <v>23000</v>
      </c>
      <c r="I157" s="34">
        <v>23000</v>
      </c>
      <c r="J157" s="30">
        <f>I157-$F157</f>
        <v>1000</v>
      </c>
      <c r="K157" s="21">
        <f>I157-$H157</f>
        <v>0</v>
      </c>
    </row>
    <row r="158" spans="1:11" ht="12.75">
      <c r="A158" s="16">
        <v>1</v>
      </c>
      <c r="B158" s="16">
        <v>5</v>
      </c>
      <c r="C158" s="16">
        <v>390</v>
      </c>
      <c r="D158" s="16">
        <v>0</v>
      </c>
      <c r="E158" s="17" t="s">
        <v>122</v>
      </c>
      <c r="F158" s="50">
        <v>86000</v>
      </c>
      <c r="G158" s="9">
        <f>SUM(G159)</f>
        <v>12000</v>
      </c>
      <c r="H158" s="39">
        <f>SUM(H159)</f>
        <v>98000</v>
      </c>
      <c r="I158" s="33">
        <f>SUM(I159)</f>
        <v>86000</v>
      </c>
      <c r="J158" s="9">
        <f>SUM(J159)</f>
        <v>0</v>
      </c>
      <c r="K158" s="8">
        <f>SUM(K159)</f>
        <v>-12000</v>
      </c>
    </row>
    <row r="159" spans="1:11" ht="12.75">
      <c r="A159" s="18">
        <v>1</v>
      </c>
      <c r="B159" s="18">
        <v>5</v>
      </c>
      <c r="C159" s="18">
        <v>390</v>
      </c>
      <c r="D159" s="18">
        <v>3</v>
      </c>
      <c r="E159" s="19" t="s">
        <v>7</v>
      </c>
      <c r="F159" s="51">
        <v>86000</v>
      </c>
      <c r="G159" s="30">
        <v>12000</v>
      </c>
      <c r="H159" s="40">
        <f>F159+G159</f>
        <v>98000</v>
      </c>
      <c r="I159" s="34">
        <v>86000</v>
      </c>
      <c r="J159" s="30">
        <f>I159-$F159</f>
        <v>0</v>
      </c>
      <c r="K159" s="21">
        <f>I159-$H159</f>
        <v>-12000</v>
      </c>
    </row>
    <row r="160" spans="1:11" ht="12.75">
      <c r="A160" s="16">
        <v>1</v>
      </c>
      <c r="B160" s="16">
        <v>5</v>
      </c>
      <c r="C160" s="16">
        <v>400</v>
      </c>
      <c r="D160" s="16">
        <v>0</v>
      </c>
      <c r="E160" s="17" t="s">
        <v>123</v>
      </c>
      <c r="F160" s="50">
        <v>830000</v>
      </c>
      <c r="G160" s="9">
        <f>SUM(G161)</f>
        <v>1004999.58</v>
      </c>
      <c r="H160" s="39">
        <f>SUM(H161)</f>
        <v>1834999.58</v>
      </c>
      <c r="I160" s="33">
        <f>SUM(I161)</f>
        <v>1000000</v>
      </c>
      <c r="J160" s="9">
        <f>SUM(J161)</f>
        <v>170000</v>
      </c>
      <c r="K160" s="8">
        <f>SUM(K161)</f>
        <v>-834999.5800000001</v>
      </c>
    </row>
    <row r="161" spans="1:11" ht="12.75">
      <c r="A161" s="18">
        <v>1</v>
      </c>
      <c r="B161" s="18">
        <v>5</v>
      </c>
      <c r="C161" s="18">
        <v>400</v>
      </c>
      <c r="D161" s="18">
        <v>3</v>
      </c>
      <c r="E161" s="19" t="s">
        <v>7</v>
      </c>
      <c r="F161" s="51">
        <v>830000</v>
      </c>
      <c r="G161" s="30">
        <v>1004999.58</v>
      </c>
      <c r="H161" s="40">
        <f>F161+G161</f>
        <v>1834999.58</v>
      </c>
      <c r="I161" s="34">
        <v>1000000</v>
      </c>
      <c r="J161" s="30">
        <f>I161-$F161</f>
        <v>170000</v>
      </c>
      <c r="K161" s="21">
        <f>I161-$H161</f>
        <v>-834999.5800000001</v>
      </c>
    </row>
    <row r="162" spans="1:11" ht="12.75">
      <c r="A162" s="16">
        <v>1</v>
      </c>
      <c r="B162" s="16">
        <v>5</v>
      </c>
      <c r="C162" s="16">
        <v>410</v>
      </c>
      <c r="D162" s="16">
        <v>0</v>
      </c>
      <c r="E162" s="17" t="s">
        <v>124</v>
      </c>
      <c r="F162" s="50">
        <v>6000</v>
      </c>
      <c r="G162" s="9">
        <f>SUM(G163)</f>
        <v>-1000</v>
      </c>
      <c r="H162" s="39">
        <f>SUM(H163)</f>
        <v>5000</v>
      </c>
      <c r="I162" s="33">
        <f>SUM(I163)</f>
        <v>5500</v>
      </c>
      <c r="J162" s="9">
        <f>SUM(J163)</f>
        <v>-500</v>
      </c>
      <c r="K162" s="8">
        <f>SUM(K163)</f>
        <v>500</v>
      </c>
    </row>
    <row r="163" spans="1:11" ht="12.75">
      <c r="A163" s="18">
        <v>1</v>
      </c>
      <c r="B163" s="18">
        <v>5</v>
      </c>
      <c r="C163" s="18">
        <v>410</v>
      </c>
      <c r="D163" s="18">
        <v>3</v>
      </c>
      <c r="E163" s="19" t="s">
        <v>7</v>
      </c>
      <c r="F163" s="51">
        <v>6000</v>
      </c>
      <c r="G163" s="30">
        <v>-1000</v>
      </c>
      <c r="H163" s="40">
        <f>F163+G163</f>
        <v>5000</v>
      </c>
      <c r="I163" s="34">
        <v>5500</v>
      </c>
      <c r="J163" s="30">
        <f>I163-$F163</f>
        <v>-500</v>
      </c>
      <c r="K163" s="21">
        <f>I163-$H163</f>
        <v>500</v>
      </c>
    </row>
    <row r="164" spans="1:11" ht="12.75">
      <c r="A164" s="16">
        <v>1</v>
      </c>
      <c r="B164" s="16">
        <v>5</v>
      </c>
      <c r="C164" s="16">
        <v>414</v>
      </c>
      <c r="D164" s="16">
        <v>0</v>
      </c>
      <c r="E164" s="17" t="s">
        <v>182</v>
      </c>
      <c r="F164" s="50">
        <v>15000</v>
      </c>
      <c r="G164" s="9">
        <f>SUM(G165)</f>
        <v>0</v>
      </c>
      <c r="H164" s="39">
        <f>SUM(H165)</f>
        <v>15000</v>
      </c>
      <c r="I164" s="33">
        <f>SUM(I165)</f>
        <v>15000</v>
      </c>
      <c r="J164" s="9">
        <f>SUM(J165)</f>
        <v>0</v>
      </c>
      <c r="K164" s="8">
        <f>SUM(K165)</f>
        <v>0</v>
      </c>
    </row>
    <row r="165" spans="1:11" ht="12.75">
      <c r="A165" s="18">
        <v>1</v>
      </c>
      <c r="B165" s="18">
        <v>5</v>
      </c>
      <c r="C165" s="18">
        <v>414</v>
      </c>
      <c r="D165" s="18">
        <v>2</v>
      </c>
      <c r="E165" s="19" t="s">
        <v>6</v>
      </c>
      <c r="F165" s="51">
        <v>15000</v>
      </c>
      <c r="G165" s="30"/>
      <c r="H165" s="40">
        <f>F165+G165</f>
        <v>15000</v>
      </c>
      <c r="I165" s="34">
        <v>15000</v>
      </c>
      <c r="J165" s="30">
        <f>I165-$F165</f>
        <v>0</v>
      </c>
      <c r="K165" s="21">
        <f>I165-$H165</f>
        <v>0</v>
      </c>
    </row>
    <row r="166" spans="1:11" ht="12.75">
      <c r="A166" s="16">
        <v>1</v>
      </c>
      <c r="B166" s="16">
        <v>5</v>
      </c>
      <c r="C166" s="16">
        <v>415</v>
      </c>
      <c r="D166" s="16">
        <v>0</v>
      </c>
      <c r="E166" s="17" t="s">
        <v>125</v>
      </c>
      <c r="F166" s="50">
        <v>818000</v>
      </c>
      <c r="G166" s="9">
        <f>SUM(G167)</f>
        <v>47000</v>
      </c>
      <c r="H166" s="39">
        <f>SUM(H167)</f>
        <v>865000</v>
      </c>
      <c r="I166" s="33">
        <f>SUM(I167)</f>
        <v>1000000</v>
      </c>
      <c r="J166" s="9">
        <f>SUM(J167)</f>
        <v>182000</v>
      </c>
      <c r="K166" s="8">
        <f>SUM(K167)</f>
        <v>135000</v>
      </c>
    </row>
    <row r="167" spans="1:11" ht="12.75">
      <c r="A167" s="18">
        <v>1</v>
      </c>
      <c r="B167" s="18">
        <v>5</v>
      </c>
      <c r="C167" s="18">
        <v>415</v>
      </c>
      <c r="D167" s="18">
        <v>2</v>
      </c>
      <c r="E167" s="19" t="s">
        <v>6</v>
      </c>
      <c r="F167" s="51">
        <v>818000</v>
      </c>
      <c r="G167" s="30">
        <v>47000</v>
      </c>
      <c r="H167" s="40">
        <f>F167+G167</f>
        <v>865000</v>
      </c>
      <c r="I167" s="34">
        <v>1000000</v>
      </c>
      <c r="J167" s="30">
        <f>I167-$F167</f>
        <v>182000</v>
      </c>
      <c r="K167" s="21">
        <f>I167-$H167</f>
        <v>135000</v>
      </c>
    </row>
    <row r="168" spans="1:11" ht="12.75">
      <c r="A168" s="16">
        <v>1</v>
      </c>
      <c r="B168" s="16">
        <v>5</v>
      </c>
      <c r="C168" s="16">
        <v>416</v>
      </c>
      <c r="D168" s="16">
        <v>0</v>
      </c>
      <c r="E168" s="17" t="s">
        <v>126</v>
      </c>
      <c r="F168" s="50">
        <v>30000</v>
      </c>
      <c r="G168" s="9">
        <f>SUM(G169)</f>
        <v>0</v>
      </c>
      <c r="H168" s="39">
        <f>SUM(H169)</f>
        <v>30000</v>
      </c>
      <c r="I168" s="33">
        <f>SUM(I169)</f>
        <v>30000</v>
      </c>
      <c r="J168" s="9">
        <f>SUM(J169)</f>
        <v>0</v>
      </c>
      <c r="K168" s="8">
        <f>SUM(K169)</f>
        <v>0</v>
      </c>
    </row>
    <row r="169" spans="1:11" ht="12.75">
      <c r="A169" s="18">
        <v>1</v>
      </c>
      <c r="B169" s="18">
        <v>5</v>
      </c>
      <c r="C169" s="18">
        <v>416</v>
      </c>
      <c r="D169" s="18">
        <v>2</v>
      </c>
      <c r="E169" s="19" t="s">
        <v>6</v>
      </c>
      <c r="F169" s="51">
        <v>30000</v>
      </c>
      <c r="G169" s="30"/>
      <c r="H169" s="40">
        <f>F169+G169</f>
        <v>30000</v>
      </c>
      <c r="I169" s="34">
        <v>30000</v>
      </c>
      <c r="J169" s="30">
        <f>I169-$F169</f>
        <v>0</v>
      </c>
      <c r="K169" s="21">
        <f>I169-$H169</f>
        <v>0</v>
      </c>
    </row>
    <row r="170" spans="1:11" ht="12.75">
      <c r="A170" s="16">
        <v>1</v>
      </c>
      <c r="B170" s="16">
        <v>5</v>
      </c>
      <c r="C170" s="16">
        <v>417</v>
      </c>
      <c r="D170" s="16">
        <v>0</v>
      </c>
      <c r="E170" s="17" t="s">
        <v>127</v>
      </c>
      <c r="F170" s="50">
        <v>105000</v>
      </c>
      <c r="G170" s="9">
        <f>SUM(G171)</f>
        <v>0</v>
      </c>
      <c r="H170" s="39">
        <f>SUM(H171)</f>
        <v>105000</v>
      </c>
      <c r="I170" s="33">
        <f>SUM(I171)</f>
        <v>110000</v>
      </c>
      <c r="J170" s="9">
        <f>SUM(J171)</f>
        <v>5000</v>
      </c>
      <c r="K170" s="8">
        <f>SUM(K171)</f>
        <v>5000</v>
      </c>
    </row>
    <row r="171" spans="1:11" ht="12.75">
      <c r="A171" s="18">
        <v>1</v>
      </c>
      <c r="B171" s="18">
        <v>5</v>
      </c>
      <c r="C171" s="18">
        <v>417</v>
      </c>
      <c r="D171" s="18">
        <v>2</v>
      </c>
      <c r="E171" s="19" t="s">
        <v>6</v>
      </c>
      <c r="F171" s="51">
        <v>105000</v>
      </c>
      <c r="G171" s="30"/>
      <c r="H171" s="40">
        <f>F171+G171</f>
        <v>105000</v>
      </c>
      <c r="I171" s="34">
        <v>110000</v>
      </c>
      <c r="J171" s="30">
        <f>I171-$F171</f>
        <v>5000</v>
      </c>
      <c r="K171" s="21">
        <f>I171-$H171</f>
        <v>5000</v>
      </c>
    </row>
    <row r="172" spans="1:11" ht="12.75">
      <c r="A172" s="16">
        <v>1</v>
      </c>
      <c r="B172" s="16">
        <v>5</v>
      </c>
      <c r="C172" s="16">
        <v>418</v>
      </c>
      <c r="D172" s="16">
        <v>0</v>
      </c>
      <c r="E172" s="17" t="s">
        <v>159</v>
      </c>
      <c r="F172" s="50">
        <v>0</v>
      </c>
      <c r="G172" s="9">
        <f>SUM(G173:G175)</f>
        <v>0</v>
      </c>
      <c r="H172" s="39">
        <f>SUM(H173:H175)</f>
        <v>0</v>
      </c>
      <c r="I172" s="33">
        <f>SUM(I173:I175)</f>
        <v>0</v>
      </c>
      <c r="J172" s="9">
        <f>SUM(J173:J175)</f>
        <v>0</v>
      </c>
      <c r="K172" s="8">
        <f>SUM(K173:K175)</f>
        <v>0</v>
      </c>
    </row>
    <row r="173" spans="1:11" ht="12.75">
      <c r="A173" s="18">
        <v>1</v>
      </c>
      <c r="B173" s="18">
        <v>5</v>
      </c>
      <c r="C173" s="18">
        <v>418</v>
      </c>
      <c r="D173" s="18">
        <v>1</v>
      </c>
      <c r="E173" s="19" t="s">
        <v>5</v>
      </c>
      <c r="F173" s="51">
        <v>0</v>
      </c>
      <c r="G173" s="30"/>
      <c r="H173" s="40">
        <f>F173+G173</f>
        <v>0</v>
      </c>
      <c r="I173" s="34">
        <v>0</v>
      </c>
      <c r="J173" s="30">
        <f>I173-$F173</f>
        <v>0</v>
      </c>
      <c r="K173" s="21">
        <f>I173-$H173</f>
        <v>0</v>
      </c>
    </row>
    <row r="174" spans="1:11" ht="12.75">
      <c r="A174" s="18">
        <v>1</v>
      </c>
      <c r="B174" s="18">
        <v>5</v>
      </c>
      <c r="C174" s="18">
        <v>418</v>
      </c>
      <c r="D174" s="18">
        <v>2</v>
      </c>
      <c r="E174" s="19" t="s">
        <v>6</v>
      </c>
      <c r="F174" s="51">
        <v>0</v>
      </c>
      <c r="G174" s="30"/>
      <c r="H174" s="40">
        <f>F174+G174</f>
        <v>0</v>
      </c>
      <c r="I174" s="34">
        <v>0</v>
      </c>
      <c r="J174" s="30">
        <f>I174-$F174</f>
        <v>0</v>
      </c>
      <c r="K174" s="21">
        <f>I174-$H174</f>
        <v>0</v>
      </c>
    </row>
    <row r="175" spans="1:11" ht="12.75">
      <c r="A175" s="18">
        <v>1</v>
      </c>
      <c r="B175" s="18">
        <v>5</v>
      </c>
      <c r="C175" s="18">
        <v>418</v>
      </c>
      <c r="D175" s="18">
        <v>3</v>
      </c>
      <c r="E175" s="19" t="s">
        <v>7</v>
      </c>
      <c r="F175" s="51">
        <v>0</v>
      </c>
      <c r="G175" s="30"/>
      <c r="H175" s="40">
        <f>F175+G175</f>
        <v>0</v>
      </c>
      <c r="I175" s="34">
        <v>0</v>
      </c>
      <c r="J175" s="30">
        <f>I175-$F175</f>
        <v>0</v>
      </c>
      <c r="K175" s="21">
        <f>I175-$H175</f>
        <v>0</v>
      </c>
    </row>
    <row r="176" spans="1:11" ht="12.75">
      <c r="A176" s="5"/>
      <c r="B176" s="5"/>
      <c r="C176" s="5"/>
      <c r="D176" s="5"/>
      <c r="E176" s="3" t="s">
        <v>46</v>
      </c>
      <c r="F176" s="50">
        <v>2911500</v>
      </c>
      <c r="G176" s="9">
        <f>SUM(G146,G148,G150,G152,G154,G156,G158,G160,G162,G166,G168,G170,G172,G164)</f>
        <v>1452233.6199999999</v>
      </c>
      <c r="H176" s="39">
        <f>SUM(H146,H148,H150,H152,H154,H156,H158,H160,H162,H166,H168,H170,H172,H164)</f>
        <v>4363733.62</v>
      </c>
      <c r="I176" s="33">
        <f>SUM(I146,I148,I150,I152,I154,I156,I158,I160,I162,I166,I168,I170,I172,I164)</f>
        <v>3402000</v>
      </c>
      <c r="J176" s="9">
        <f>SUM(J146,J148,J150,J152,J154,J156,J158,J160,J162,J166,J168,J170,J172,J164)</f>
        <v>490500</v>
      </c>
      <c r="K176" s="8">
        <f>SUM(K146,K148,K150,K152,K154,K156,K158,K160,K162,K166,K168,K170,K172,K164)</f>
        <v>-961733.6200000001</v>
      </c>
    </row>
    <row r="177" spans="1:11" ht="12.75">
      <c r="A177" s="5"/>
      <c r="B177" s="5"/>
      <c r="C177" s="5"/>
      <c r="D177" s="5"/>
      <c r="E177" s="2"/>
      <c r="F177" s="52"/>
      <c r="G177" s="31"/>
      <c r="H177" s="41"/>
      <c r="I177" s="32"/>
      <c r="J177" s="31"/>
      <c r="K177" s="6"/>
    </row>
    <row r="178" spans="1:11" ht="26.25">
      <c r="A178" s="5"/>
      <c r="B178" s="5"/>
      <c r="C178" s="5"/>
      <c r="D178" s="5"/>
      <c r="E178" s="15" t="s">
        <v>128</v>
      </c>
      <c r="F178" s="52"/>
      <c r="G178" s="31"/>
      <c r="H178" s="41"/>
      <c r="I178" s="32"/>
      <c r="J178" s="31"/>
      <c r="K178" s="6"/>
    </row>
    <row r="179" spans="1:11" ht="12.75">
      <c r="A179" s="5"/>
      <c r="B179" s="5"/>
      <c r="C179" s="5"/>
      <c r="D179" s="5"/>
      <c r="E179" s="2"/>
      <c r="F179" s="52"/>
      <c r="G179" s="31"/>
      <c r="H179" s="41"/>
      <c r="I179" s="32"/>
      <c r="J179" s="31"/>
      <c r="K179" s="6"/>
    </row>
    <row r="180" spans="1:11" ht="26.25">
      <c r="A180" s="16">
        <v>1</v>
      </c>
      <c r="B180" s="16">
        <v>6</v>
      </c>
      <c r="C180" s="16">
        <v>420</v>
      </c>
      <c r="D180" s="16">
        <v>0</v>
      </c>
      <c r="E180" s="17" t="s">
        <v>129</v>
      </c>
      <c r="F180" s="50">
        <v>265000</v>
      </c>
      <c r="G180" s="9">
        <f>SUM(G181:G183)</f>
        <v>-10000</v>
      </c>
      <c r="H180" s="39">
        <f>SUM(H181:H183)</f>
        <v>255000</v>
      </c>
      <c r="I180" s="33">
        <f>SUM(I181:I183)</f>
        <v>255000</v>
      </c>
      <c r="J180" s="9">
        <f>SUM(J181:J183)</f>
        <v>-10000</v>
      </c>
      <c r="K180" s="8">
        <f>SUM(K181:K183)</f>
        <v>0</v>
      </c>
    </row>
    <row r="181" spans="1:11" ht="12.75">
      <c r="A181" s="18">
        <v>1</v>
      </c>
      <c r="B181" s="18">
        <v>6</v>
      </c>
      <c r="C181" s="18">
        <v>420</v>
      </c>
      <c r="D181" s="18">
        <v>1</v>
      </c>
      <c r="E181" s="19" t="s">
        <v>5</v>
      </c>
      <c r="F181" s="51">
        <v>5000</v>
      </c>
      <c r="G181" s="30"/>
      <c r="H181" s="40">
        <f>F181+G181</f>
        <v>5000</v>
      </c>
      <c r="I181" s="34">
        <v>10000</v>
      </c>
      <c r="J181" s="30">
        <f>I181-$F181</f>
        <v>5000</v>
      </c>
      <c r="K181" s="21">
        <f>I181-$H181</f>
        <v>5000</v>
      </c>
    </row>
    <row r="182" spans="1:11" ht="12.75">
      <c r="A182" s="18">
        <v>1</v>
      </c>
      <c r="B182" s="18">
        <v>6</v>
      </c>
      <c r="C182" s="18">
        <v>420</v>
      </c>
      <c r="D182" s="18">
        <v>2</v>
      </c>
      <c r="E182" s="19" t="s">
        <v>6</v>
      </c>
      <c r="F182" s="51">
        <v>150000</v>
      </c>
      <c r="G182" s="30"/>
      <c r="H182" s="40">
        <f>F182+G182</f>
        <v>150000</v>
      </c>
      <c r="I182" s="34">
        <v>135000</v>
      </c>
      <c r="J182" s="30">
        <f>I182-$F182</f>
        <v>-15000</v>
      </c>
      <c r="K182" s="21">
        <f>I182-$H182</f>
        <v>-15000</v>
      </c>
    </row>
    <row r="183" spans="1:11" ht="12.75">
      <c r="A183" s="18">
        <v>1</v>
      </c>
      <c r="B183" s="18">
        <v>6</v>
      </c>
      <c r="C183" s="18">
        <v>420</v>
      </c>
      <c r="D183" s="18">
        <v>3</v>
      </c>
      <c r="E183" s="19" t="s">
        <v>7</v>
      </c>
      <c r="F183" s="51">
        <v>110000</v>
      </c>
      <c r="G183" s="30">
        <v>-10000</v>
      </c>
      <c r="H183" s="40">
        <f>F183+G183</f>
        <v>100000</v>
      </c>
      <c r="I183" s="34">
        <v>110000</v>
      </c>
      <c r="J183" s="30">
        <f>I183-$F183</f>
        <v>0</v>
      </c>
      <c r="K183" s="21">
        <f>I183-$H183</f>
        <v>10000</v>
      </c>
    </row>
    <row r="184" spans="1:11" ht="26.25">
      <c r="A184" s="16">
        <v>1</v>
      </c>
      <c r="B184" s="16">
        <v>6</v>
      </c>
      <c r="C184" s="16">
        <v>430</v>
      </c>
      <c r="D184" s="16">
        <v>0</v>
      </c>
      <c r="E184" s="17" t="s">
        <v>130</v>
      </c>
      <c r="F184" s="50">
        <v>285000</v>
      </c>
      <c r="G184" s="9">
        <f>SUM(G185:G186)</f>
        <v>15000</v>
      </c>
      <c r="H184" s="39">
        <f>SUM(H185:H186)</f>
        <v>300000</v>
      </c>
      <c r="I184" s="33">
        <f>SUM(I185:I186)</f>
        <v>270000</v>
      </c>
      <c r="J184" s="9">
        <f>SUM(J185:J186)</f>
        <v>-15000</v>
      </c>
      <c r="K184" s="8">
        <f>SUM(K185:K186)</f>
        <v>-30000</v>
      </c>
    </row>
    <row r="185" spans="1:11" ht="12.75">
      <c r="A185" s="18">
        <v>1</v>
      </c>
      <c r="B185" s="18">
        <v>6</v>
      </c>
      <c r="C185" s="18">
        <v>430</v>
      </c>
      <c r="D185" s="18">
        <v>2</v>
      </c>
      <c r="E185" s="19" t="s">
        <v>6</v>
      </c>
      <c r="F185" s="51">
        <v>160000</v>
      </c>
      <c r="G185" s="30">
        <v>-20000</v>
      </c>
      <c r="H185" s="40">
        <f>F185+G185</f>
        <v>140000</v>
      </c>
      <c r="I185" s="34">
        <v>120000</v>
      </c>
      <c r="J185" s="30">
        <f>I185-$F185</f>
        <v>-40000</v>
      </c>
      <c r="K185" s="21">
        <f>I185-$H185</f>
        <v>-20000</v>
      </c>
    </row>
    <row r="186" spans="1:11" ht="12.75">
      <c r="A186" s="18">
        <v>1</v>
      </c>
      <c r="B186" s="18">
        <v>6</v>
      </c>
      <c r="C186" s="18">
        <v>430</v>
      </c>
      <c r="D186" s="18">
        <v>3</v>
      </c>
      <c r="E186" s="19" t="s">
        <v>7</v>
      </c>
      <c r="F186" s="51">
        <v>125000</v>
      </c>
      <c r="G186" s="30">
        <v>35000</v>
      </c>
      <c r="H186" s="40">
        <f>F186+G186</f>
        <v>160000</v>
      </c>
      <c r="I186" s="34">
        <v>150000</v>
      </c>
      <c r="J186" s="30">
        <f>I186-$F186</f>
        <v>25000</v>
      </c>
      <c r="K186" s="21">
        <f>I186-$H186</f>
        <v>-10000</v>
      </c>
    </row>
    <row r="187" spans="1:11" ht="26.25">
      <c r="A187" s="16">
        <v>1</v>
      </c>
      <c r="B187" s="16">
        <v>6</v>
      </c>
      <c r="C187" s="16">
        <v>440</v>
      </c>
      <c r="D187" s="16">
        <v>0</v>
      </c>
      <c r="E187" s="17" t="s">
        <v>131</v>
      </c>
      <c r="F187" s="50">
        <v>55000</v>
      </c>
      <c r="G187" s="9">
        <f>SUM(G188:G189)</f>
        <v>3000</v>
      </c>
      <c r="H187" s="39">
        <f>SUM(H188:H189)</f>
        <v>58000</v>
      </c>
      <c r="I187" s="33">
        <f>SUM(I188:I189)</f>
        <v>58000</v>
      </c>
      <c r="J187" s="9">
        <f>SUM(J188:J189)</f>
        <v>3000</v>
      </c>
      <c r="K187" s="8">
        <f>SUM(K188:K189)</f>
        <v>0</v>
      </c>
    </row>
    <row r="188" spans="1:11" ht="12.75">
      <c r="A188" s="18">
        <v>1</v>
      </c>
      <c r="B188" s="18">
        <v>6</v>
      </c>
      <c r="C188" s="18">
        <v>440</v>
      </c>
      <c r="D188" s="18">
        <v>2</v>
      </c>
      <c r="E188" s="19" t="s">
        <v>6</v>
      </c>
      <c r="F188" s="51">
        <v>25000</v>
      </c>
      <c r="G188" s="30"/>
      <c r="H188" s="40">
        <f>F188+G188</f>
        <v>25000</v>
      </c>
      <c r="I188" s="34">
        <v>25000</v>
      </c>
      <c r="J188" s="30">
        <f>I188-$F188</f>
        <v>0</v>
      </c>
      <c r="K188" s="21">
        <f>I188-$H188</f>
        <v>0</v>
      </c>
    </row>
    <row r="189" spans="1:11" ht="12.75">
      <c r="A189" s="18">
        <v>1</v>
      </c>
      <c r="B189" s="18">
        <v>6</v>
      </c>
      <c r="C189" s="18">
        <v>440</v>
      </c>
      <c r="D189" s="18">
        <v>3</v>
      </c>
      <c r="E189" s="19" t="s">
        <v>7</v>
      </c>
      <c r="F189" s="51">
        <v>30000</v>
      </c>
      <c r="G189" s="30">
        <v>3000</v>
      </c>
      <c r="H189" s="40">
        <f>F189+G189</f>
        <v>33000</v>
      </c>
      <c r="I189" s="34">
        <v>33000</v>
      </c>
      <c r="J189" s="30">
        <f>I189-$F189</f>
        <v>3000</v>
      </c>
      <c r="K189" s="21">
        <f>I189-$H189</f>
        <v>0</v>
      </c>
    </row>
    <row r="190" spans="1:11" ht="26.25">
      <c r="A190" s="16">
        <v>1</v>
      </c>
      <c r="B190" s="16">
        <v>6</v>
      </c>
      <c r="C190" s="16">
        <v>445</v>
      </c>
      <c r="D190" s="16">
        <v>0</v>
      </c>
      <c r="E190" s="17" t="s">
        <v>166</v>
      </c>
      <c r="F190" s="50">
        <v>15000</v>
      </c>
      <c r="G190" s="9">
        <f>SUM(G191:G192)</f>
        <v>0</v>
      </c>
      <c r="H190" s="39">
        <f>SUM(H191:H192)</f>
        <v>15000</v>
      </c>
      <c r="I190" s="33">
        <f>SUM(I191:I192)</f>
        <v>22500</v>
      </c>
      <c r="J190" s="9">
        <f>SUM(J191:J192)</f>
        <v>7500</v>
      </c>
      <c r="K190" s="8">
        <f>SUM(K191:K192)</f>
        <v>7500</v>
      </c>
    </row>
    <row r="191" spans="1:11" ht="12.75">
      <c r="A191" s="18">
        <v>1</v>
      </c>
      <c r="B191" s="18">
        <v>6</v>
      </c>
      <c r="C191" s="18">
        <v>445</v>
      </c>
      <c r="D191" s="18">
        <v>2</v>
      </c>
      <c r="E191" s="19" t="s">
        <v>6</v>
      </c>
      <c r="F191" s="51">
        <v>5000</v>
      </c>
      <c r="G191" s="30"/>
      <c r="H191" s="40">
        <f>F191+G191</f>
        <v>5000</v>
      </c>
      <c r="I191" s="34">
        <v>2500</v>
      </c>
      <c r="J191" s="30">
        <f>I191-$F191</f>
        <v>-2500</v>
      </c>
      <c r="K191" s="21">
        <f>I191-$H191</f>
        <v>-2500</v>
      </c>
    </row>
    <row r="192" spans="1:11" ht="12.75">
      <c r="A192" s="18">
        <v>1</v>
      </c>
      <c r="B192" s="18">
        <v>6</v>
      </c>
      <c r="C192" s="18">
        <v>445</v>
      </c>
      <c r="D192" s="18">
        <v>3</v>
      </c>
      <c r="E192" s="19" t="s">
        <v>7</v>
      </c>
      <c r="F192" s="51">
        <v>10000</v>
      </c>
      <c r="G192" s="30"/>
      <c r="H192" s="40">
        <f>F192+G192</f>
        <v>10000</v>
      </c>
      <c r="I192" s="34">
        <v>20000</v>
      </c>
      <c r="J192" s="30">
        <f>I192-$F192</f>
        <v>10000</v>
      </c>
      <c r="K192" s="21">
        <f>I192-$H192</f>
        <v>10000</v>
      </c>
    </row>
    <row r="193" spans="1:11" ht="12.75">
      <c r="A193" s="16">
        <v>1</v>
      </c>
      <c r="B193" s="16">
        <v>6</v>
      </c>
      <c r="C193" s="16">
        <v>446</v>
      </c>
      <c r="D193" s="16">
        <v>0</v>
      </c>
      <c r="E193" s="17" t="s">
        <v>170</v>
      </c>
      <c r="F193" s="50">
        <v>0</v>
      </c>
      <c r="G193" s="9">
        <f>SUM(G194:G195)</f>
        <v>0</v>
      </c>
      <c r="H193" s="39">
        <f>SUM(H194:H195)</f>
        <v>0</v>
      </c>
      <c r="I193" s="33">
        <f>SUM(I194:I195)</f>
        <v>0</v>
      </c>
      <c r="J193" s="9">
        <f>SUM(J194:J195)</f>
        <v>0</v>
      </c>
      <c r="K193" s="8">
        <f>SUM(K194:K195)</f>
        <v>0</v>
      </c>
    </row>
    <row r="194" spans="1:11" ht="12.75">
      <c r="A194" s="18">
        <v>1</v>
      </c>
      <c r="B194" s="18">
        <v>6</v>
      </c>
      <c r="C194" s="18">
        <v>446</v>
      </c>
      <c r="D194" s="18">
        <v>2</v>
      </c>
      <c r="E194" s="19" t="s">
        <v>6</v>
      </c>
      <c r="F194" s="51">
        <v>0</v>
      </c>
      <c r="G194" s="30"/>
      <c r="H194" s="40">
        <f>F194+G194</f>
        <v>0</v>
      </c>
      <c r="I194" s="34">
        <v>0</v>
      </c>
      <c r="J194" s="30">
        <f>I194-$F194</f>
        <v>0</v>
      </c>
      <c r="K194" s="21">
        <f>I194-$H194</f>
        <v>0</v>
      </c>
    </row>
    <row r="195" spans="1:11" ht="12.75">
      <c r="A195" s="18">
        <v>1</v>
      </c>
      <c r="B195" s="18">
        <v>6</v>
      </c>
      <c r="C195" s="18">
        <v>446</v>
      </c>
      <c r="D195" s="18">
        <v>3</v>
      </c>
      <c r="E195" s="19" t="s">
        <v>7</v>
      </c>
      <c r="F195" s="51">
        <v>0</v>
      </c>
      <c r="G195" s="30"/>
      <c r="H195" s="40">
        <f>F195+G195</f>
        <v>0</v>
      </c>
      <c r="I195" s="34">
        <v>0</v>
      </c>
      <c r="J195" s="30">
        <f>I195-$F195</f>
        <v>0</v>
      </c>
      <c r="K195" s="21">
        <f>I195-$H195</f>
        <v>0</v>
      </c>
    </row>
    <row r="196" spans="1:11" ht="12.75">
      <c r="A196" s="16">
        <v>1</v>
      </c>
      <c r="B196" s="16">
        <v>6</v>
      </c>
      <c r="C196" s="16">
        <v>450</v>
      </c>
      <c r="D196" s="16">
        <v>0</v>
      </c>
      <c r="E196" s="17" t="s">
        <v>132</v>
      </c>
      <c r="F196" s="50">
        <v>0</v>
      </c>
      <c r="G196" s="9">
        <f>SUM(G197:G199)</f>
        <v>15000</v>
      </c>
      <c r="H196" s="39">
        <f>SUM(H197:H199)</f>
        <v>15000</v>
      </c>
      <c r="I196" s="33">
        <f>SUM(I197:I199)</f>
        <v>0</v>
      </c>
      <c r="J196" s="9">
        <f>SUM(J197:J199)</f>
        <v>0</v>
      </c>
      <c r="K196" s="8">
        <f>SUM(K197:K199)</f>
        <v>-15000</v>
      </c>
    </row>
    <row r="197" spans="1:11" ht="12.75">
      <c r="A197" s="18">
        <v>1</v>
      </c>
      <c r="B197" s="18">
        <v>6</v>
      </c>
      <c r="C197" s="18">
        <v>450</v>
      </c>
      <c r="D197" s="18">
        <v>1</v>
      </c>
      <c r="E197" s="19" t="s">
        <v>5</v>
      </c>
      <c r="F197" s="51">
        <v>0</v>
      </c>
      <c r="G197" s="30"/>
      <c r="H197" s="40">
        <f>F197+G197</f>
        <v>0</v>
      </c>
      <c r="I197" s="34">
        <v>0</v>
      </c>
      <c r="J197" s="30">
        <f>I197-$F197</f>
        <v>0</v>
      </c>
      <c r="K197" s="21">
        <f>I197-$H197</f>
        <v>0</v>
      </c>
    </row>
    <row r="198" spans="1:11" ht="12.75">
      <c r="A198" s="18">
        <v>1</v>
      </c>
      <c r="B198" s="18">
        <v>6</v>
      </c>
      <c r="C198" s="18">
        <v>450</v>
      </c>
      <c r="D198" s="18">
        <v>2</v>
      </c>
      <c r="E198" s="19" t="s">
        <v>6</v>
      </c>
      <c r="F198" s="51">
        <v>0</v>
      </c>
      <c r="G198" s="30"/>
      <c r="H198" s="40">
        <f>F198+G198</f>
        <v>0</v>
      </c>
      <c r="I198" s="34">
        <v>0</v>
      </c>
      <c r="J198" s="30">
        <f>I198-$F198</f>
        <v>0</v>
      </c>
      <c r="K198" s="21">
        <f>I198-$H198</f>
        <v>0</v>
      </c>
    </row>
    <row r="199" spans="1:11" ht="12.75">
      <c r="A199" s="18">
        <v>1</v>
      </c>
      <c r="B199" s="18">
        <v>6</v>
      </c>
      <c r="C199" s="18">
        <v>450</v>
      </c>
      <c r="D199" s="18">
        <v>3</v>
      </c>
      <c r="E199" s="19" t="s">
        <v>7</v>
      </c>
      <c r="F199" s="51">
        <v>0</v>
      </c>
      <c r="G199" s="30">
        <v>15000</v>
      </c>
      <c r="H199" s="40">
        <f>F199+G199</f>
        <v>15000</v>
      </c>
      <c r="I199" s="34">
        <v>0</v>
      </c>
      <c r="J199" s="30">
        <f>I199-$F199</f>
        <v>0</v>
      </c>
      <c r="K199" s="21">
        <f>I199-$H199</f>
        <v>-15000</v>
      </c>
    </row>
    <row r="200" spans="1:11" ht="12.75">
      <c r="A200" s="16">
        <v>1</v>
      </c>
      <c r="B200" s="16">
        <v>6</v>
      </c>
      <c r="C200" s="16">
        <v>460</v>
      </c>
      <c r="D200" s="16">
        <v>0</v>
      </c>
      <c r="E200" s="17" t="s">
        <v>133</v>
      </c>
      <c r="F200" s="50">
        <v>40000</v>
      </c>
      <c r="G200" s="9">
        <f>SUM(G201:G203)</f>
        <v>102600</v>
      </c>
      <c r="H200" s="39">
        <f>SUM(H201:H203)</f>
        <v>142600</v>
      </c>
      <c r="I200" s="33">
        <f>SUM(I201:I203)</f>
        <v>0</v>
      </c>
      <c r="J200" s="9">
        <f>SUM(J201:J203)</f>
        <v>-40000</v>
      </c>
      <c r="K200" s="8">
        <f>SUM(K201:K203)</f>
        <v>-142600</v>
      </c>
    </row>
    <row r="201" spans="1:11" ht="12.75">
      <c r="A201" s="18">
        <v>1</v>
      </c>
      <c r="B201" s="18">
        <v>6</v>
      </c>
      <c r="C201" s="18">
        <v>460</v>
      </c>
      <c r="D201" s="18">
        <v>1</v>
      </c>
      <c r="E201" s="19" t="s">
        <v>5</v>
      </c>
      <c r="F201" s="51">
        <v>0</v>
      </c>
      <c r="G201" s="30"/>
      <c r="H201" s="40">
        <f>F201+G201</f>
        <v>0</v>
      </c>
      <c r="I201" s="34">
        <v>0</v>
      </c>
      <c r="J201" s="30">
        <f>I201-$F201</f>
        <v>0</v>
      </c>
      <c r="K201" s="21">
        <f>I201-$H201</f>
        <v>0</v>
      </c>
    </row>
    <row r="202" spans="1:11" ht="12.75">
      <c r="A202" s="18">
        <v>1</v>
      </c>
      <c r="B202" s="18">
        <v>6</v>
      </c>
      <c r="C202" s="18">
        <v>460</v>
      </c>
      <c r="D202" s="18">
        <v>2</v>
      </c>
      <c r="E202" s="19" t="s">
        <v>6</v>
      </c>
      <c r="F202" s="51">
        <v>40000</v>
      </c>
      <c r="G202" s="30">
        <v>47600</v>
      </c>
      <c r="H202" s="40">
        <f>F202+G202</f>
        <v>87600</v>
      </c>
      <c r="I202" s="34">
        <v>0</v>
      </c>
      <c r="J202" s="30">
        <f>I202-$F202</f>
        <v>-40000</v>
      </c>
      <c r="K202" s="21">
        <f>I202-$H202</f>
        <v>-87600</v>
      </c>
    </row>
    <row r="203" spans="1:11" ht="12.75">
      <c r="A203" s="18">
        <v>1</v>
      </c>
      <c r="B203" s="18">
        <v>6</v>
      </c>
      <c r="C203" s="18">
        <v>460</v>
      </c>
      <c r="D203" s="18">
        <v>3</v>
      </c>
      <c r="E203" s="19" t="s">
        <v>7</v>
      </c>
      <c r="F203" s="51">
        <v>0</v>
      </c>
      <c r="G203" s="30">
        <v>55000</v>
      </c>
      <c r="H203" s="40">
        <f>F203+G203</f>
        <v>55000</v>
      </c>
      <c r="I203" s="34">
        <v>0</v>
      </c>
      <c r="J203" s="30">
        <f>I203-$F203</f>
        <v>0</v>
      </c>
      <c r="K203" s="21">
        <f>I203-$H203</f>
        <v>-55000</v>
      </c>
    </row>
    <row r="204" spans="1:11" ht="26.25">
      <c r="A204" s="16">
        <v>1</v>
      </c>
      <c r="B204" s="16">
        <v>6</v>
      </c>
      <c r="C204" s="16">
        <v>470</v>
      </c>
      <c r="D204" s="16">
        <v>0</v>
      </c>
      <c r="E204" s="17" t="s">
        <v>134</v>
      </c>
      <c r="F204" s="50">
        <v>10000</v>
      </c>
      <c r="G204" s="9">
        <f>SUM(G205:G206)</f>
        <v>0</v>
      </c>
      <c r="H204" s="39">
        <f>SUM(H205:H206)</f>
        <v>10000</v>
      </c>
      <c r="I204" s="33">
        <f>SUM(I205:I206)</f>
        <v>10000</v>
      </c>
      <c r="J204" s="9">
        <f>SUM(J205:J206)</f>
        <v>0</v>
      </c>
      <c r="K204" s="8">
        <f>SUM(K205:K206)</f>
        <v>0</v>
      </c>
    </row>
    <row r="205" spans="1:11" ht="12.75">
      <c r="A205" s="18">
        <v>1</v>
      </c>
      <c r="B205" s="18">
        <v>6</v>
      </c>
      <c r="C205" s="18">
        <v>470</v>
      </c>
      <c r="D205" s="18">
        <v>2</v>
      </c>
      <c r="E205" s="19" t="s">
        <v>6</v>
      </c>
      <c r="F205" s="51">
        <v>5000</v>
      </c>
      <c r="G205" s="30"/>
      <c r="H205" s="40">
        <f>F205+G205</f>
        <v>5000</v>
      </c>
      <c r="I205" s="34">
        <v>5000</v>
      </c>
      <c r="J205" s="30">
        <f>I205-$F205</f>
        <v>0</v>
      </c>
      <c r="K205" s="21">
        <f>I205-$H205</f>
        <v>0</v>
      </c>
    </row>
    <row r="206" spans="1:11" ht="12.75">
      <c r="A206" s="18">
        <v>1</v>
      </c>
      <c r="B206" s="18">
        <v>6</v>
      </c>
      <c r="C206" s="18">
        <v>470</v>
      </c>
      <c r="D206" s="18">
        <v>3</v>
      </c>
      <c r="E206" s="19" t="s">
        <v>7</v>
      </c>
      <c r="F206" s="51">
        <v>5000</v>
      </c>
      <c r="G206" s="30"/>
      <c r="H206" s="40">
        <f>F206+G206</f>
        <v>5000</v>
      </c>
      <c r="I206" s="34">
        <v>5000</v>
      </c>
      <c r="J206" s="30">
        <f>I206-$F206</f>
        <v>0</v>
      </c>
      <c r="K206" s="21">
        <f>I206-$H206</f>
        <v>0</v>
      </c>
    </row>
    <row r="207" spans="1:11" ht="12.75">
      <c r="A207" s="16">
        <v>1</v>
      </c>
      <c r="B207" s="16">
        <v>6</v>
      </c>
      <c r="C207" s="16">
        <v>475</v>
      </c>
      <c r="D207" s="16">
        <v>0</v>
      </c>
      <c r="E207" s="17" t="s">
        <v>45</v>
      </c>
      <c r="F207" s="50">
        <v>0</v>
      </c>
      <c r="G207" s="9">
        <f>SUM(G208:G210)</f>
        <v>96000</v>
      </c>
      <c r="H207" s="39">
        <f>SUM(H208:H210)</f>
        <v>96000</v>
      </c>
      <c r="I207" s="33">
        <f>SUM(I208:I210)</f>
        <v>0</v>
      </c>
      <c r="J207" s="9">
        <f>SUM(J208:J210)</f>
        <v>0</v>
      </c>
      <c r="K207" s="8">
        <f>SUM(K208:K210)</f>
        <v>-96000</v>
      </c>
    </row>
    <row r="208" spans="1:11" ht="12.75">
      <c r="A208" s="18">
        <v>1</v>
      </c>
      <c r="B208" s="18">
        <v>6</v>
      </c>
      <c r="C208" s="18">
        <v>475</v>
      </c>
      <c r="D208" s="18">
        <v>1</v>
      </c>
      <c r="E208" s="19" t="s">
        <v>5</v>
      </c>
      <c r="F208" s="51">
        <v>0</v>
      </c>
      <c r="G208" s="30"/>
      <c r="H208" s="40">
        <f>F208+G208</f>
        <v>0</v>
      </c>
      <c r="I208" s="34">
        <v>0</v>
      </c>
      <c r="J208" s="30">
        <f>I208-$F208</f>
        <v>0</v>
      </c>
      <c r="K208" s="21">
        <f>I208-$H208</f>
        <v>0</v>
      </c>
    </row>
    <row r="209" spans="1:11" ht="12.75">
      <c r="A209" s="18">
        <v>1</v>
      </c>
      <c r="B209" s="18">
        <v>6</v>
      </c>
      <c r="C209" s="18">
        <v>475</v>
      </c>
      <c r="D209" s="18">
        <v>2</v>
      </c>
      <c r="E209" s="19" t="s">
        <v>6</v>
      </c>
      <c r="F209" s="51">
        <v>0</v>
      </c>
      <c r="G209" s="30">
        <v>48000</v>
      </c>
      <c r="H209" s="40">
        <f>F209+G209</f>
        <v>48000</v>
      </c>
      <c r="I209" s="34">
        <v>0</v>
      </c>
      <c r="J209" s="30">
        <f>I209-$F209</f>
        <v>0</v>
      </c>
      <c r="K209" s="21">
        <f>I209-$H209</f>
        <v>-48000</v>
      </c>
    </row>
    <row r="210" spans="1:11" ht="12.75">
      <c r="A210" s="18">
        <v>1</v>
      </c>
      <c r="B210" s="18">
        <v>6</v>
      </c>
      <c r="C210" s="18">
        <v>475</v>
      </c>
      <c r="D210" s="18">
        <v>3</v>
      </c>
      <c r="E210" s="19" t="s">
        <v>7</v>
      </c>
      <c r="F210" s="51">
        <v>0</v>
      </c>
      <c r="G210" s="30">
        <v>48000</v>
      </c>
      <c r="H210" s="40">
        <f>F210+G210</f>
        <v>48000</v>
      </c>
      <c r="I210" s="34">
        <v>0</v>
      </c>
      <c r="J210" s="30">
        <f>I210-$F210</f>
        <v>0</v>
      </c>
      <c r="K210" s="21">
        <f>I210-$H210</f>
        <v>-48000</v>
      </c>
    </row>
    <row r="211" spans="1:11" ht="12.75">
      <c r="A211" s="14"/>
      <c r="B211" s="14"/>
      <c r="C211" s="14"/>
      <c r="D211" s="14"/>
      <c r="E211" s="3" t="s">
        <v>135</v>
      </c>
      <c r="F211" s="50">
        <v>670000</v>
      </c>
      <c r="G211" s="9">
        <f>SUM(G180,G184,G187,G196,G200,G204,G207,G190,G193)</f>
        <v>221600</v>
      </c>
      <c r="H211" s="39">
        <f>SUM(H180,H184,H187,H196,H200,H204,H207,H190,H193)</f>
        <v>891600</v>
      </c>
      <c r="I211" s="33">
        <f>SUM(I180,I184,I187,I196,I200,I204,I207,I190,I193)</f>
        <v>615500</v>
      </c>
      <c r="J211" s="9">
        <f>SUM(J180,J184,J187,J196,J200,J204,J207,J190,J193)</f>
        <v>-54500</v>
      </c>
      <c r="K211" s="8">
        <f>SUM(K180,K184,K187,K196,K200,K204,K207,K190,K193)</f>
        <v>-276100</v>
      </c>
    </row>
    <row r="212" spans="1:11" ht="12.75">
      <c r="A212" s="14"/>
      <c r="B212" s="14"/>
      <c r="C212" s="14"/>
      <c r="D212" s="14"/>
      <c r="E212" s="15"/>
      <c r="F212" s="50"/>
      <c r="G212" s="9"/>
      <c r="H212" s="39"/>
      <c r="I212" s="33"/>
      <c r="J212" s="9"/>
      <c r="K212" s="8"/>
    </row>
    <row r="213" spans="1:11" ht="12.75">
      <c r="A213" s="14"/>
      <c r="B213" s="14"/>
      <c r="C213" s="14"/>
      <c r="D213" s="14"/>
      <c r="E213" s="15" t="s">
        <v>136</v>
      </c>
      <c r="F213" s="50"/>
      <c r="G213" s="9"/>
      <c r="H213" s="39"/>
      <c r="I213" s="33"/>
      <c r="J213" s="9"/>
      <c r="K213" s="8"/>
    </row>
    <row r="214" spans="1:11" ht="12.75">
      <c r="A214" s="14"/>
      <c r="B214" s="14"/>
      <c r="C214" s="14"/>
      <c r="D214" s="14"/>
      <c r="E214" s="15"/>
      <c r="F214" s="50"/>
      <c r="G214" s="9"/>
      <c r="H214" s="39"/>
      <c r="I214" s="33"/>
      <c r="J214" s="9"/>
      <c r="K214" s="8"/>
    </row>
    <row r="215" spans="1:11" ht="12.75">
      <c r="A215" s="16">
        <v>1</v>
      </c>
      <c r="B215" s="16">
        <v>7</v>
      </c>
      <c r="C215" s="16">
        <v>480</v>
      </c>
      <c r="D215" s="16">
        <v>0</v>
      </c>
      <c r="E215" s="17" t="s">
        <v>137</v>
      </c>
      <c r="F215" s="50">
        <v>90000</v>
      </c>
      <c r="G215" s="9">
        <f>SUM(G216:G218)</f>
        <v>-89907.08</v>
      </c>
      <c r="H215" s="39">
        <f>SUM(H216:H218)</f>
        <v>92.92000000000189</v>
      </c>
      <c r="I215" s="33">
        <f>SUM(I216:I218)</f>
        <v>90000</v>
      </c>
      <c r="J215" s="9">
        <f>SUM(J216:J218)</f>
        <v>0</v>
      </c>
      <c r="K215" s="8">
        <f>SUM(K216:K218)</f>
        <v>89907.08</v>
      </c>
    </row>
    <row r="216" spans="1:11" ht="12.75">
      <c r="A216" s="18">
        <v>1</v>
      </c>
      <c r="B216" s="18">
        <v>7</v>
      </c>
      <c r="C216" s="18">
        <v>480</v>
      </c>
      <c r="D216" s="18">
        <v>1</v>
      </c>
      <c r="E216" s="19" t="s">
        <v>5</v>
      </c>
      <c r="F216" s="51">
        <v>30000</v>
      </c>
      <c r="G216" s="30">
        <v>-29962.02</v>
      </c>
      <c r="H216" s="40">
        <f>F216+G216</f>
        <v>37.97999999999956</v>
      </c>
      <c r="I216" s="34">
        <v>30000</v>
      </c>
      <c r="J216" s="30">
        <f>I216-$F216</f>
        <v>0</v>
      </c>
      <c r="K216" s="21">
        <f>I216-$H216</f>
        <v>29962.02</v>
      </c>
    </row>
    <row r="217" spans="1:11" ht="12.75">
      <c r="A217" s="18">
        <v>1</v>
      </c>
      <c r="B217" s="18">
        <v>7</v>
      </c>
      <c r="C217" s="18">
        <v>480</v>
      </c>
      <c r="D217" s="18">
        <v>2</v>
      </c>
      <c r="E217" s="19" t="s">
        <v>6</v>
      </c>
      <c r="F217" s="51">
        <v>30000</v>
      </c>
      <c r="G217" s="30">
        <v>-29989.55</v>
      </c>
      <c r="H217" s="40">
        <f>F217+G217</f>
        <v>10.450000000000728</v>
      </c>
      <c r="I217" s="34">
        <v>30000</v>
      </c>
      <c r="J217" s="30">
        <f>I217-$F217</f>
        <v>0</v>
      </c>
      <c r="K217" s="21">
        <f>I217-$H217</f>
        <v>29989.55</v>
      </c>
    </row>
    <row r="218" spans="1:11" ht="12.75">
      <c r="A218" s="18">
        <v>1</v>
      </c>
      <c r="B218" s="18">
        <v>7</v>
      </c>
      <c r="C218" s="18">
        <v>480</v>
      </c>
      <c r="D218" s="18">
        <v>3</v>
      </c>
      <c r="E218" s="19" t="s">
        <v>7</v>
      </c>
      <c r="F218" s="51">
        <v>30000</v>
      </c>
      <c r="G218" s="30">
        <v>-29955.51</v>
      </c>
      <c r="H218" s="40">
        <f>F218+G218</f>
        <v>44.4900000000016</v>
      </c>
      <c r="I218" s="34">
        <v>30000</v>
      </c>
      <c r="J218" s="30">
        <f>I218-$F218</f>
        <v>0</v>
      </c>
      <c r="K218" s="21">
        <f>I218-$H218</f>
        <v>29955.51</v>
      </c>
    </row>
    <row r="219" spans="1:11" ht="12.75">
      <c r="A219" s="16">
        <v>1</v>
      </c>
      <c r="B219" s="16">
        <v>7</v>
      </c>
      <c r="C219" s="16">
        <v>490</v>
      </c>
      <c r="D219" s="16">
        <v>0</v>
      </c>
      <c r="E219" s="17" t="s">
        <v>138</v>
      </c>
      <c r="F219" s="50">
        <v>500</v>
      </c>
      <c r="G219" s="9">
        <f>SUM(G220:G220)</f>
        <v>-500</v>
      </c>
      <c r="H219" s="39">
        <f>SUM(H220:H220)</f>
        <v>0</v>
      </c>
      <c r="I219" s="33">
        <f>SUM(I220:I220)</f>
        <v>1000</v>
      </c>
      <c r="J219" s="9">
        <f>SUM(J220:J220)</f>
        <v>500</v>
      </c>
      <c r="K219" s="8">
        <f>SUM(K220:K220)</f>
        <v>1000</v>
      </c>
    </row>
    <row r="220" spans="1:11" ht="12.75">
      <c r="A220" s="18">
        <v>1</v>
      </c>
      <c r="B220" s="18">
        <v>7</v>
      </c>
      <c r="C220" s="18">
        <v>490</v>
      </c>
      <c r="D220" s="18">
        <v>1</v>
      </c>
      <c r="E220" s="19" t="s">
        <v>5</v>
      </c>
      <c r="F220" s="51">
        <v>500</v>
      </c>
      <c r="G220" s="30">
        <v>-500</v>
      </c>
      <c r="H220" s="40">
        <f>F220+G220</f>
        <v>0</v>
      </c>
      <c r="I220" s="34">
        <v>1000</v>
      </c>
      <c r="J220" s="30">
        <f>I220-$F220</f>
        <v>500</v>
      </c>
      <c r="K220" s="21">
        <f>I220-$H220</f>
        <v>1000</v>
      </c>
    </row>
    <row r="221" spans="1:11" ht="12.75">
      <c r="A221" s="16">
        <v>1</v>
      </c>
      <c r="B221" s="16">
        <v>7</v>
      </c>
      <c r="C221" s="16">
        <v>491</v>
      </c>
      <c r="D221" s="16">
        <v>0</v>
      </c>
      <c r="E221" s="17" t="s">
        <v>139</v>
      </c>
      <c r="F221" s="50">
        <v>0</v>
      </c>
      <c r="G221" s="9">
        <v>0</v>
      </c>
      <c r="H221" s="39">
        <f>F221</f>
        <v>0</v>
      </c>
      <c r="I221" s="33">
        <v>0</v>
      </c>
      <c r="J221" s="9">
        <v>0</v>
      </c>
      <c r="K221" s="8">
        <v>0</v>
      </c>
    </row>
    <row r="222" spans="1:11" ht="12.75">
      <c r="A222" s="16">
        <v>1</v>
      </c>
      <c r="B222" s="16">
        <v>7</v>
      </c>
      <c r="C222" s="16">
        <v>492</v>
      </c>
      <c r="D222" s="16">
        <v>0</v>
      </c>
      <c r="E222" s="17" t="s">
        <v>175</v>
      </c>
      <c r="F222" s="50">
        <v>150000</v>
      </c>
      <c r="G222" s="9">
        <f>SUM(G223:G225)</f>
        <v>303000</v>
      </c>
      <c r="H222" s="39">
        <f>SUM(H223:H225)</f>
        <v>453000</v>
      </c>
      <c r="I222" s="33">
        <f>SUM(I223:I225)</f>
        <v>250000</v>
      </c>
      <c r="J222" s="9">
        <f>SUM(J223:J225)</f>
        <v>100000</v>
      </c>
      <c r="K222" s="8">
        <f>SUM(K223:K225)</f>
        <v>-203000</v>
      </c>
    </row>
    <row r="223" spans="1:11" ht="12.75">
      <c r="A223" s="18">
        <v>1</v>
      </c>
      <c r="B223" s="18">
        <v>7</v>
      </c>
      <c r="C223" s="18">
        <v>492</v>
      </c>
      <c r="D223" s="18">
        <v>1</v>
      </c>
      <c r="E223" s="19" t="s">
        <v>5</v>
      </c>
      <c r="F223" s="51">
        <v>150000</v>
      </c>
      <c r="G223" s="30">
        <v>303000</v>
      </c>
      <c r="H223" s="40">
        <f>F223+G223</f>
        <v>453000</v>
      </c>
      <c r="I223" s="34">
        <v>250000</v>
      </c>
      <c r="J223" s="30">
        <f>I223-$F223</f>
        <v>100000</v>
      </c>
      <c r="K223" s="21">
        <f>I223-$H223</f>
        <v>-203000</v>
      </c>
    </row>
    <row r="224" spans="1:11" ht="12.75">
      <c r="A224" s="18">
        <v>1</v>
      </c>
      <c r="B224" s="18">
        <v>7</v>
      </c>
      <c r="C224" s="18">
        <v>492</v>
      </c>
      <c r="D224" s="18">
        <v>2</v>
      </c>
      <c r="E224" s="19" t="s">
        <v>6</v>
      </c>
      <c r="F224" s="51">
        <v>0</v>
      </c>
      <c r="G224" s="30"/>
      <c r="H224" s="40">
        <f>F224+G224</f>
        <v>0</v>
      </c>
      <c r="I224" s="34">
        <v>0</v>
      </c>
      <c r="J224" s="30">
        <f>I224-$F224</f>
        <v>0</v>
      </c>
      <c r="K224" s="21">
        <f>I224-$H224</f>
        <v>0</v>
      </c>
    </row>
    <row r="225" spans="1:11" ht="12.75">
      <c r="A225" s="18">
        <v>1</v>
      </c>
      <c r="B225" s="18">
        <v>7</v>
      </c>
      <c r="C225" s="18">
        <v>492</v>
      </c>
      <c r="D225" s="18">
        <v>3</v>
      </c>
      <c r="E225" s="19" t="s">
        <v>7</v>
      </c>
      <c r="F225" s="51">
        <v>0</v>
      </c>
      <c r="G225" s="30"/>
      <c r="H225" s="40">
        <f>F225+G225</f>
        <v>0</v>
      </c>
      <c r="I225" s="34">
        <v>0</v>
      </c>
      <c r="J225" s="30">
        <f>I225-$F225</f>
        <v>0</v>
      </c>
      <c r="K225" s="21">
        <f>I225-$H225</f>
        <v>0</v>
      </c>
    </row>
    <row r="226" spans="1:11" ht="12.75">
      <c r="A226" s="14"/>
      <c r="B226" s="14"/>
      <c r="C226" s="14"/>
      <c r="D226" s="14"/>
      <c r="E226" s="3" t="s">
        <v>140</v>
      </c>
      <c r="F226" s="50">
        <v>240500</v>
      </c>
      <c r="G226" s="9">
        <f>SUM(G215,G219,G221,G222)</f>
        <v>212592.91999999998</v>
      </c>
      <c r="H226" s="39">
        <f>SUM(H215,H219,H221,H222)</f>
        <v>453092.92</v>
      </c>
      <c r="I226" s="33">
        <f>SUM(I215,I219,I221,I222)</f>
        <v>341000</v>
      </c>
      <c r="J226" s="9">
        <f>SUM(J215,J219,J221,J222)</f>
        <v>100500</v>
      </c>
      <c r="K226" s="8">
        <f>SUM(K215,K219,K221,K222)</f>
        <v>-112092.92</v>
      </c>
    </row>
    <row r="227" spans="1:11" ht="12.75">
      <c r="A227" s="14"/>
      <c r="B227" s="14"/>
      <c r="C227" s="14"/>
      <c r="D227" s="14"/>
      <c r="E227" s="3"/>
      <c r="F227" s="50"/>
      <c r="G227" s="9"/>
      <c r="H227" s="39"/>
      <c r="I227" s="33"/>
      <c r="J227" s="9"/>
      <c r="K227" s="8"/>
    </row>
    <row r="228" spans="1:11" ht="12.75">
      <c r="A228" s="14"/>
      <c r="B228" s="14"/>
      <c r="C228" s="14"/>
      <c r="D228" s="14"/>
      <c r="E228" s="3" t="s">
        <v>47</v>
      </c>
      <c r="F228" s="50">
        <v>10735400</v>
      </c>
      <c r="G228" s="9">
        <f>SUM(G226,G211,G176,G142,G81,G36,G27)</f>
        <v>1815926.5399999998</v>
      </c>
      <c r="H228" s="39">
        <f>SUM(H226,H211,H176,H142,H81,H36,H27)</f>
        <v>12551326.54</v>
      </c>
      <c r="I228" s="33">
        <f>SUM(I226,I211,I176,I142,I81,I36,I27)</f>
        <v>11394300</v>
      </c>
      <c r="J228" s="9">
        <f>SUM(J226,J211,J176,J142,J81,J36,J27)</f>
        <v>658900</v>
      </c>
      <c r="K228" s="8">
        <f>SUM(K226,K211,K176,K142,K81,K36,K27)</f>
        <v>-1157026.54</v>
      </c>
    </row>
    <row r="229" spans="1:11" ht="12.75">
      <c r="A229" s="14"/>
      <c r="B229" s="14"/>
      <c r="C229" s="14"/>
      <c r="D229" s="14"/>
      <c r="E229" s="3"/>
      <c r="F229" s="50"/>
      <c r="G229" s="9"/>
      <c r="H229" s="39"/>
      <c r="I229" s="33"/>
      <c r="J229" s="9"/>
      <c r="K229" s="8"/>
    </row>
    <row r="230" spans="1:11" ht="12.75">
      <c r="A230" s="14"/>
      <c r="B230" s="14"/>
      <c r="C230" s="14"/>
      <c r="D230" s="14"/>
      <c r="E230" s="15" t="s">
        <v>141</v>
      </c>
      <c r="F230" s="50"/>
      <c r="G230" s="9"/>
      <c r="H230" s="39"/>
      <c r="I230" s="33"/>
      <c r="J230" s="9"/>
      <c r="K230" s="8"/>
    </row>
    <row r="231" spans="1:11" ht="12.75">
      <c r="A231" s="14"/>
      <c r="B231" s="14"/>
      <c r="C231" s="14"/>
      <c r="D231" s="14"/>
      <c r="E231" s="15"/>
      <c r="F231" s="50"/>
      <c r="G231" s="9"/>
      <c r="H231" s="39"/>
      <c r="I231" s="33"/>
      <c r="J231" s="9"/>
      <c r="K231" s="8"/>
    </row>
    <row r="232" spans="1:11" ht="12.75">
      <c r="A232" s="14"/>
      <c r="B232" s="14"/>
      <c r="C232" s="14"/>
      <c r="D232" s="14"/>
      <c r="E232" s="15" t="s">
        <v>49</v>
      </c>
      <c r="F232" s="50"/>
      <c r="G232" s="9"/>
      <c r="H232" s="39"/>
      <c r="I232" s="33"/>
      <c r="J232" s="9"/>
      <c r="K232" s="8"/>
    </row>
    <row r="233" spans="1:11" ht="12.75">
      <c r="A233" s="14"/>
      <c r="B233" s="14"/>
      <c r="C233" s="14"/>
      <c r="D233" s="14"/>
      <c r="E233" s="15"/>
      <c r="F233" s="50"/>
      <c r="G233" s="9"/>
      <c r="H233" s="39"/>
      <c r="I233" s="33"/>
      <c r="J233" s="9"/>
      <c r="K233" s="8"/>
    </row>
    <row r="234" spans="1:11" ht="12.75">
      <c r="A234" s="16">
        <v>2</v>
      </c>
      <c r="B234" s="16">
        <v>1</v>
      </c>
      <c r="C234" s="16">
        <v>500</v>
      </c>
      <c r="D234" s="16">
        <v>0</v>
      </c>
      <c r="E234" s="17" t="s">
        <v>142</v>
      </c>
      <c r="F234" s="50">
        <v>0</v>
      </c>
      <c r="G234" s="9">
        <f>SUM(G235:G237)</f>
        <v>0</v>
      </c>
      <c r="H234" s="39">
        <f>SUM(H235:H237)</f>
        <v>0</v>
      </c>
      <c r="I234" s="33">
        <f>SUM(I235:I237)</f>
        <v>0</v>
      </c>
      <c r="J234" s="9">
        <f>SUM(J235:J237)</f>
        <v>0</v>
      </c>
      <c r="K234" s="8">
        <f>SUM(K235:K237)</f>
        <v>0</v>
      </c>
    </row>
    <row r="235" spans="1:11" ht="12.75">
      <c r="A235" s="18">
        <v>2</v>
      </c>
      <c r="B235" s="18">
        <v>1</v>
      </c>
      <c r="C235" s="18">
        <v>500</v>
      </c>
      <c r="D235" s="18">
        <v>1</v>
      </c>
      <c r="E235" s="19" t="s">
        <v>5</v>
      </c>
      <c r="F235" s="51">
        <v>0</v>
      </c>
      <c r="G235" s="30"/>
      <c r="H235" s="40">
        <f>F235+G235</f>
        <v>0</v>
      </c>
      <c r="I235" s="34">
        <v>0</v>
      </c>
      <c r="J235" s="30">
        <f>I235-$F235</f>
        <v>0</v>
      </c>
      <c r="K235" s="21">
        <f>I235-$H235</f>
        <v>0</v>
      </c>
    </row>
    <row r="236" spans="1:11" ht="12.75">
      <c r="A236" s="18">
        <v>2</v>
      </c>
      <c r="B236" s="18">
        <v>1</v>
      </c>
      <c r="C236" s="18">
        <v>500</v>
      </c>
      <c r="D236" s="18">
        <v>2</v>
      </c>
      <c r="E236" s="19" t="s">
        <v>6</v>
      </c>
      <c r="F236" s="51">
        <v>0</v>
      </c>
      <c r="G236" s="30"/>
      <c r="H236" s="40">
        <f>F236+G236</f>
        <v>0</v>
      </c>
      <c r="I236" s="34">
        <v>0</v>
      </c>
      <c r="J236" s="30">
        <f>I236-$F236</f>
        <v>0</v>
      </c>
      <c r="K236" s="21">
        <f>I236-$H236</f>
        <v>0</v>
      </c>
    </row>
    <row r="237" spans="1:11" ht="12.75">
      <c r="A237" s="18">
        <v>2</v>
      </c>
      <c r="B237" s="18">
        <v>1</v>
      </c>
      <c r="C237" s="18">
        <v>500</v>
      </c>
      <c r="D237" s="18">
        <v>3</v>
      </c>
      <c r="E237" s="19" t="s">
        <v>7</v>
      </c>
      <c r="F237" s="51">
        <v>0</v>
      </c>
      <c r="G237" s="30"/>
      <c r="H237" s="40">
        <f>F237+G237</f>
        <v>0</v>
      </c>
      <c r="I237" s="34">
        <v>0</v>
      </c>
      <c r="J237" s="30">
        <f>I237-$F237</f>
        <v>0</v>
      </c>
      <c r="K237" s="21">
        <f>I237-$H237</f>
        <v>0</v>
      </c>
    </row>
    <row r="238" spans="1:11" ht="12.75">
      <c r="A238" s="16">
        <v>2</v>
      </c>
      <c r="B238" s="16">
        <v>1</v>
      </c>
      <c r="C238" s="16">
        <v>510</v>
      </c>
      <c r="D238" s="16">
        <v>0</v>
      </c>
      <c r="E238" s="17" t="s">
        <v>143</v>
      </c>
      <c r="F238" s="50">
        <v>0</v>
      </c>
      <c r="G238" s="9"/>
      <c r="H238" s="39">
        <f>F238</f>
        <v>0</v>
      </c>
      <c r="I238" s="33">
        <v>0</v>
      </c>
      <c r="J238" s="9"/>
      <c r="K238" s="8"/>
    </row>
    <row r="239" spans="1:11" ht="12.75">
      <c r="A239" s="16">
        <v>2</v>
      </c>
      <c r="B239" s="16">
        <v>1</v>
      </c>
      <c r="C239" s="16">
        <v>520</v>
      </c>
      <c r="D239" s="16">
        <v>0</v>
      </c>
      <c r="E239" s="17" t="s">
        <v>144</v>
      </c>
      <c r="F239" s="50">
        <v>8000</v>
      </c>
      <c r="G239" s="9">
        <f>SUM(G240:G240)</f>
        <v>0</v>
      </c>
      <c r="H239" s="39">
        <f>SUM(H240:H240)</f>
        <v>8000</v>
      </c>
      <c r="I239" s="33">
        <f>SUM(I240:I240)</f>
        <v>8100</v>
      </c>
      <c r="J239" s="9">
        <f>SUM(J240:J240)</f>
        <v>100</v>
      </c>
      <c r="K239" s="8">
        <f>SUM(K240:K240)</f>
        <v>100</v>
      </c>
    </row>
    <row r="240" spans="1:11" ht="12.75">
      <c r="A240" s="18">
        <v>2</v>
      </c>
      <c r="B240" s="18">
        <v>1</v>
      </c>
      <c r="C240" s="18">
        <v>520</v>
      </c>
      <c r="D240" s="18">
        <v>2</v>
      </c>
      <c r="E240" s="19" t="s">
        <v>6</v>
      </c>
      <c r="F240" s="51">
        <v>8000</v>
      </c>
      <c r="G240" s="30"/>
      <c r="H240" s="40">
        <f>F240+G240</f>
        <v>8000</v>
      </c>
      <c r="I240" s="34">
        <v>8100</v>
      </c>
      <c r="J240" s="30">
        <f>I240-$F240</f>
        <v>100</v>
      </c>
      <c r="K240" s="21">
        <f>I240-$H240</f>
        <v>100</v>
      </c>
    </row>
    <row r="241" spans="1:11" ht="12.75">
      <c r="A241" s="14"/>
      <c r="B241" s="14"/>
      <c r="C241" s="14"/>
      <c r="D241" s="14"/>
      <c r="E241" s="3" t="s">
        <v>14</v>
      </c>
      <c r="F241" s="50">
        <v>8000</v>
      </c>
      <c r="G241" s="9">
        <f>SUM(G234,G238,G239)</f>
        <v>0</v>
      </c>
      <c r="H241" s="39">
        <f>SUM(H234,H238,H239)</f>
        <v>8000</v>
      </c>
      <c r="I241" s="33">
        <f>SUM(I234,I238,I239)</f>
        <v>8100</v>
      </c>
      <c r="J241" s="9">
        <f>SUM(J234,J238,J239)</f>
        <v>100</v>
      </c>
      <c r="K241" s="8">
        <f>SUM(K234,K238,K239)</f>
        <v>100</v>
      </c>
    </row>
    <row r="242" spans="1:11" ht="12.75">
      <c r="A242" s="14"/>
      <c r="B242" s="14"/>
      <c r="C242" s="14"/>
      <c r="D242" s="14"/>
      <c r="E242" s="3"/>
      <c r="F242" s="50"/>
      <c r="G242" s="9"/>
      <c r="H242" s="39"/>
      <c r="I242" s="33"/>
      <c r="J242" s="9"/>
      <c r="K242" s="8"/>
    </row>
    <row r="243" spans="1:11" ht="12.75">
      <c r="A243" s="14"/>
      <c r="B243" s="14"/>
      <c r="C243" s="14"/>
      <c r="D243" s="14"/>
      <c r="E243" s="3" t="s">
        <v>54</v>
      </c>
      <c r="F243" s="50">
        <v>8000</v>
      </c>
      <c r="G243" s="9">
        <f>SUM(G241)</f>
        <v>0</v>
      </c>
      <c r="H243" s="39">
        <f>SUM(H241)</f>
        <v>8000</v>
      </c>
      <c r="I243" s="33">
        <f>SUM(I241)</f>
        <v>8100</v>
      </c>
      <c r="J243" s="9">
        <f>SUM(J241)</f>
        <v>100</v>
      </c>
      <c r="K243" s="8">
        <f>SUM(K241)</f>
        <v>100</v>
      </c>
    </row>
    <row r="244" spans="1:11" ht="12.75">
      <c r="A244" s="14"/>
      <c r="B244" s="14"/>
      <c r="C244" s="14"/>
      <c r="D244" s="14"/>
      <c r="E244" s="3"/>
      <c r="F244" s="50"/>
      <c r="G244" s="9"/>
      <c r="H244" s="39"/>
      <c r="I244" s="33"/>
      <c r="J244" s="9"/>
      <c r="K244" s="8"/>
    </row>
    <row r="245" spans="1:11" ht="12.75">
      <c r="A245" s="14"/>
      <c r="B245" s="14"/>
      <c r="C245" s="14"/>
      <c r="D245" s="14"/>
      <c r="E245" s="3" t="s">
        <v>164</v>
      </c>
      <c r="F245" s="50">
        <v>10743400</v>
      </c>
      <c r="G245" s="9">
        <f>SUM(G243,G228)</f>
        <v>1815926.5399999998</v>
      </c>
      <c r="H245" s="39">
        <f>SUM(H243,H228)</f>
        <v>12559326.54</v>
      </c>
      <c r="I245" s="33">
        <f>SUM(I243,I228)</f>
        <v>11402400</v>
      </c>
      <c r="J245" s="9">
        <f>SUM(J243,J228)</f>
        <v>659000</v>
      </c>
      <c r="K245" s="8">
        <f>SUM(K243,K228)</f>
        <v>-1156926.54</v>
      </c>
    </row>
    <row r="246" spans="1:11" ht="12.75">
      <c r="A246" s="14"/>
      <c r="B246" s="14"/>
      <c r="C246" s="14"/>
      <c r="D246" s="14"/>
      <c r="E246" s="2"/>
      <c r="F246" s="50"/>
      <c r="G246" s="9"/>
      <c r="H246" s="39"/>
      <c r="I246" s="33"/>
      <c r="J246" s="9"/>
      <c r="K246" s="8"/>
    </row>
    <row r="247" spans="1:11" ht="12.75">
      <c r="A247" s="14"/>
      <c r="B247" s="14"/>
      <c r="C247" s="14"/>
      <c r="D247" s="14"/>
      <c r="E247" s="15" t="s">
        <v>55</v>
      </c>
      <c r="F247" s="50"/>
      <c r="G247" s="9"/>
      <c r="H247" s="39"/>
      <c r="I247" s="33"/>
      <c r="J247" s="9"/>
      <c r="K247" s="8"/>
    </row>
    <row r="248" spans="1:11" ht="12.75">
      <c r="A248" s="14"/>
      <c r="B248" s="14"/>
      <c r="C248" s="14"/>
      <c r="D248" s="14"/>
      <c r="E248" s="15"/>
      <c r="F248" s="50"/>
      <c r="G248" s="9"/>
      <c r="H248" s="39"/>
      <c r="I248" s="33"/>
      <c r="J248" s="9"/>
      <c r="K248" s="8"/>
    </row>
    <row r="249" spans="1:11" ht="12.75">
      <c r="A249" s="14"/>
      <c r="B249" s="14"/>
      <c r="C249" s="14"/>
      <c r="D249" s="14"/>
      <c r="E249" s="15" t="s">
        <v>56</v>
      </c>
      <c r="F249" s="50"/>
      <c r="G249" s="9"/>
      <c r="H249" s="39"/>
      <c r="I249" s="33"/>
      <c r="J249" s="9"/>
      <c r="K249" s="8"/>
    </row>
    <row r="250" spans="1:11" ht="12.75">
      <c r="A250" s="14"/>
      <c r="B250" s="14"/>
      <c r="C250" s="14"/>
      <c r="D250" s="14"/>
      <c r="E250" s="15"/>
      <c r="F250" s="50"/>
      <c r="G250" s="9"/>
      <c r="H250" s="39"/>
      <c r="I250" s="33"/>
      <c r="J250" s="9"/>
      <c r="K250" s="8"/>
    </row>
    <row r="251" spans="1:11" ht="12.75">
      <c r="A251" s="16">
        <v>3</v>
      </c>
      <c r="B251" s="16">
        <v>1</v>
      </c>
      <c r="C251" s="16">
        <v>530</v>
      </c>
      <c r="D251" s="16">
        <v>0</v>
      </c>
      <c r="E251" s="17" t="s">
        <v>145</v>
      </c>
      <c r="F251" s="50">
        <v>1000000</v>
      </c>
      <c r="G251" s="11">
        <f>SUM(G252:G252)</f>
        <v>0</v>
      </c>
      <c r="H251" s="39">
        <f>SUM(H252:H252)</f>
        <v>1000000</v>
      </c>
      <c r="I251" s="33">
        <f>SUM(I252:I252)</f>
        <v>1000000</v>
      </c>
      <c r="J251" s="11">
        <f>SUM(J252:J252)</f>
        <v>0</v>
      </c>
      <c r="K251" s="8">
        <f>SUM(K252:K252)</f>
        <v>0</v>
      </c>
    </row>
    <row r="252" spans="1:11" ht="12.75">
      <c r="A252" s="18">
        <v>3</v>
      </c>
      <c r="B252" s="18">
        <v>1</v>
      </c>
      <c r="C252" s="18">
        <v>530</v>
      </c>
      <c r="D252" s="18">
        <v>1</v>
      </c>
      <c r="E252" s="19" t="s">
        <v>5</v>
      </c>
      <c r="F252" s="51">
        <v>1000000</v>
      </c>
      <c r="G252" s="30"/>
      <c r="H252" s="40">
        <f>F252+G252</f>
        <v>1000000</v>
      </c>
      <c r="I252" s="34">
        <v>1000000</v>
      </c>
      <c r="J252" s="30">
        <f>I252-$F252</f>
        <v>0</v>
      </c>
      <c r="K252" s="21">
        <f>I252-$H252</f>
        <v>0</v>
      </c>
    </row>
    <row r="253" spans="1:11" ht="12.75">
      <c r="A253" s="16">
        <v>3</v>
      </c>
      <c r="B253" s="16">
        <v>1</v>
      </c>
      <c r="C253" s="16">
        <v>535</v>
      </c>
      <c r="D253" s="16">
        <v>0</v>
      </c>
      <c r="E253" s="17" t="s">
        <v>172</v>
      </c>
      <c r="F253" s="50">
        <v>2000000</v>
      </c>
      <c r="G253" s="11">
        <f>SUM(G254:G254)</f>
        <v>0</v>
      </c>
      <c r="H253" s="39">
        <f>SUM(H254:H254)</f>
        <v>2000000</v>
      </c>
      <c r="I253" s="33">
        <f>SUM(I254:I254)</f>
        <v>2000000</v>
      </c>
      <c r="J253" s="11">
        <f>SUM(J254:J254)</f>
        <v>0</v>
      </c>
      <c r="K253" s="8">
        <f>SUM(K254:K254)</f>
        <v>0</v>
      </c>
    </row>
    <row r="254" spans="1:11" ht="12.75">
      <c r="A254" s="18">
        <v>3</v>
      </c>
      <c r="B254" s="18">
        <v>1</v>
      </c>
      <c r="C254" s="18">
        <v>535</v>
      </c>
      <c r="D254" s="18">
        <v>1</v>
      </c>
      <c r="E254" s="19" t="s">
        <v>5</v>
      </c>
      <c r="F254" s="51">
        <v>2000000</v>
      </c>
      <c r="G254" s="30"/>
      <c r="H254" s="40">
        <f>F254+G254</f>
        <v>2000000</v>
      </c>
      <c r="I254" s="34">
        <v>2000000</v>
      </c>
      <c r="J254" s="30">
        <f>I254-$F254</f>
        <v>0</v>
      </c>
      <c r="K254" s="21">
        <f>I254-$H254</f>
        <v>0</v>
      </c>
    </row>
    <row r="255" spans="1:11" ht="12.75">
      <c r="A255" s="16">
        <v>3</v>
      </c>
      <c r="B255" s="16">
        <v>1</v>
      </c>
      <c r="C255" s="16">
        <v>540</v>
      </c>
      <c r="D255" s="16">
        <v>0</v>
      </c>
      <c r="E255" s="17" t="s">
        <v>146</v>
      </c>
      <c r="F255" s="50">
        <v>500000</v>
      </c>
      <c r="G255" s="11">
        <f>SUM(G256:G256)</f>
        <v>0</v>
      </c>
      <c r="H255" s="39">
        <f>SUM(H256:H256)</f>
        <v>500000</v>
      </c>
      <c r="I255" s="33">
        <f>SUM(I256:I256)</f>
        <v>500000</v>
      </c>
      <c r="J255" s="11">
        <f>SUM(J256:J256)</f>
        <v>0</v>
      </c>
      <c r="K255" s="8">
        <f>SUM(K256:K256)</f>
        <v>0</v>
      </c>
    </row>
    <row r="256" spans="1:11" ht="12.75">
      <c r="A256" s="18">
        <v>3</v>
      </c>
      <c r="B256" s="18">
        <v>1</v>
      </c>
      <c r="C256" s="18">
        <v>540</v>
      </c>
      <c r="D256" s="18">
        <v>1</v>
      </c>
      <c r="E256" s="19" t="s">
        <v>5</v>
      </c>
      <c r="F256" s="51">
        <v>500000</v>
      </c>
      <c r="G256" s="30"/>
      <c r="H256" s="40">
        <f>F256+G256</f>
        <v>500000</v>
      </c>
      <c r="I256" s="34">
        <v>500000</v>
      </c>
      <c r="J256" s="30">
        <f>I256-$F256</f>
        <v>0</v>
      </c>
      <c r="K256" s="21">
        <f>I256-$H256</f>
        <v>0</v>
      </c>
    </row>
    <row r="257" spans="1:11" ht="12.75">
      <c r="A257" s="16">
        <v>3</v>
      </c>
      <c r="B257" s="16">
        <v>1</v>
      </c>
      <c r="C257" s="16">
        <v>550</v>
      </c>
      <c r="D257" s="16">
        <v>0</v>
      </c>
      <c r="E257" s="17" t="s">
        <v>147</v>
      </c>
      <c r="F257" s="50">
        <v>20000</v>
      </c>
      <c r="G257" s="11">
        <f>SUM(G258:G258)</f>
        <v>0</v>
      </c>
      <c r="H257" s="39">
        <f>SUM(H258:H258)</f>
        <v>20000</v>
      </c>
      <c r="I257" s="33">
        <f>SUM(I258:I258)</f>
        <v>20000</v>
      </c>
      <c r="J257" s="11">
        <f>SUM(J258:J258)</f>
        <v>0</v>
      </c>
      <c r="K257" s="8">
        <f>SUM(K258:K258)</f>
        <v>0</v>
      </c>
    </row>
    <row r="258" spans="1:11" ht="12.75">
      <c r="A258" s="18">
        <v>3</v>
      </c>
      <c r="B258" s="18">
        <v>1</v>
      </c>
      <c r="C258" s="18">
        <v>550</v>
      </c>
      <c r="D258" s="18">
        <v>1</v>
      </c>
      <c r="E258" s="19" t="s">
        <v>5</v>
      </c>
      <c r="F258" s="51">
        <v>20000</v>
      </c>
      <c r="G258" s="30"/>
      <c r="H258" s="40">
        <f>F258+G258</f>
        <v>20000</v>
      </c>
      <c r="I258" s="34">
        <v>20000</v>
      </c>
      <c r="J258" s="30">
        <f>I258-$F258</f>
        <v>0</v>
      </c>
      <c r="K258" s="21">
        <f>I258-$H258</f>
        <v>0</v>
      </c>
    </row>
    <row r="259" spans="1:11" ht="12.75">
      <c r="A259" s="16">
        <v>3</v>
      </c>
      <c r="B259" s="16">
        <v>1</v>
      </c>
      <c r="C259" s="16">
        <v>560</v>
      </c>
      <c r="D259" s="16">
        <v>0</v>
      </c>
      <c r="E259" s="17" t="s">
        <v>148</v>
      </c>
      <c r="F259" s="50">
        <v>100000</v>
      </c>
      <c r="G259" s="11">
        <f>SUM(G260:G260)</f>
        <v>0</v>
      </c>
      <c r="H259" s="39">
        <f>SUM(H260:H260)</f>
        <v>100000</v>
      </c>
      <c r="I259" s="33">
        <f>SUM(I260:I260)</f>
        <v>100000</v>
      </c>
      <c r="J259" s="11">
        <f>SUM(J260:J260)</f>
        <v>0</v>
      </c>
      <c r="K259" s="8">
        <f>SUM(K260:K260)</f>
        <v>0</v>
      </c>
    </row>
    <row r="260" spans="1:11" ht="12.75">
      <c r="A260" s="18">
        <v>3</v>
      </c>
      <c r="B260" s="18">
        <v>1</v>
      </c>
      <c r="C260" s="18">
        <v>560</v>
      </c>
      <c r="D260" s="18">
        <v>1</v>
      </c>
      <c r="E260" s="19" t="s">
        <v>5</v>
      </c>
      <c r="F260" s="51">
        <v>100000</v>
      </c>
      <c r="G260" s="30"/>
      <c r="H260" s="40">
        <f>F260+G260</f>
        <v>100000</v>
      </c>
      <c r="I260" s="34">
        <v>100000</v>
      </c>
      <c r="J260" s="30">
        <f>I260-$F260</f>
        <v>0</v>
      </c>
      <c r="K260" s="21">
        <f>I260-$H260</f>
        <v>0</v>
      </c>
    </row>
    <row r="261" spans="1:11" ht="12.75">
      <c r="A261" s="16">
        <v>3</v>
      </c>
      <c r="B261" s="16">
        <v>1</v>
      </c>
      <c r="C261" s="16">
        <v>570</v>
      </c>
      <c r="D261" s="16">
        <v>0</v>
      </c>
      <c r="E261" s="17" t="s">
        <v>149</v>
      </c>
      <c r="F261" s="50">
        <v>0</v>
      </c>
      <c r="G261" s="11">
        <f>SUM(G262:G263)</f>
        <v>0</v>
      </c>
      <c r="H261" s="39">
        <f>SUM(H262:H263)</f>
        <v>0</v>
      </c>
      <c r="I261" s="33">
        <f>SUM(I262:I263)</f>
        <v>0</v>
      </c>
      <c r="J261" s="11">
        <f>SUM(J262:J263)</f>
        <v>0</v>
      </c>
      <c r="K261" s="8">
        <f>SUM(K262:K263)</f>
        <v>0</v>
      </c>
    </row>
    <row r="262" spans="1:11" ht="12.75">
      <c r="A262" s="18">
        <v>3</v>
      </c>
      <c r="B262" s="18">
        <v>1</v>
      </c>
      <c r="C262" s="18">
        <v>570</v>
      </c>
      <c r="D262" s="18">
        <v>1</v>
      </c>
      <c r="E262" s="19" t="s">
        <v>5</v>
      </c>
      <c r="F262" s="51">
        <v>0</v>
      </c>
      <c r="G262" s="30"/>
      <c r="H262" s="40">
        <f>F262+G262</f>
        <v>0</v>
      </c>
      <c r="I262" s="34">
        <v>0</v>
      </c>
      <c r="J262" s="30">
        <f>I262-$F262</f>
        <v>0</v>
      </c>
      <c r="K262" s="21">
        <f>I262-$H262</f>
        <v>0</v>
      </c>
    </row>
    <row r="263" spans="1:11" ht="12.75">
      <c r="A263" s="18">
        <v>3</v>
      </c>
      <c r="B263" s="18">
        <v>1</v>
      </c>
      <c r="C263" s="18">
        <v>570</v>
      </c>
      <c r="D263" s="18">
        <v>2</v>
      </c>
      <c r="E263" s="19" t="s">
        <v>6</v>
      </c>
      <c r="F263" s="51">
        <v>0</v>
      </c>
      <c r="G263" s="30"/>
      <c r="H263" s="40">
        <f>F263+G263</f>
        <v>0</v>
      </c>
      <c r="I263" s="34">
        <v>0</v>
      </c>
      <c r="J263" s="30">
        <f>I263-$F263</f>
        <v>0</v>
      </c>
      <c r="K263" s="21">
        <f>I263-$H263</f>
        <v>0</v>
      </c>
    </row>
    <row r="264" spans="1:11" ht="26.25">
      <c r="A264" s="16">
        <v>3</v>
      </c>
      <c r="B264" s="16">
        <v>1</v>
      </c>
      <c r="C264" s="16">
        <v>580</v>
      </c>
      <c r="D264" s="16">
        <v>0</v>
      </c>
      <c r="E264" s="17" t="s">
        <v>150</v>
      </c>
      <c r="F264" s="50">
        <v>0</v>
      </c>
      <c r="G264" s="11">
        <f>SUM(G265:G265)</f>
        <v>0</v>
      </c>
      <c r="H264" s="39">
        <f>SUM(H265:H265)</f>
        <v>0</v>
      </c>
      <c r="I264" s="33">
        <f>SUM(I265:I265)</f>
        <v>0</v>
      </c>
      <c r="J264" s="11">
        <f>SUM(J265:J265)</f>
        <v>0</v>
      </c>
      <c r="K264" s="8">
        <f>SUM(K265:K265)</f>
        <v>0</v>
      </c>
    </row>
    <row r="265" spans="1:11" ht="12.75">
      <c r="A265" s="18">
        <v>3</v>
      </c>
      <c r="B265" s="18">
        <v>1</v>
      </c>
      <c r="C265" s="18">
        <v>580</v>
      </c>
      <c r="D265" s="18">
        <v>1</v>
      </c>
      <c r="E265" s="19" t="s">
        <v>5</v>
      </c>
      <c r="F265" s="51">
        <v>0</v>
      </c>
      <c r="G265" s="30"/>
      <c r="H265" s="40">
        <f>F265+G265</f>
        <v>0</v>
      </c>
      <c r="I265" s="34">
        <v>0</v>
      </c>
      <c r="J265" s="30">
        <f>I265-$F265</f>
        <v>0</v>
      </c>
      <c r="K265" s="21">
        <f>I265-$H265</f>
        <v>0</v>
      </c>
    </row>
    <row r="266" spans="1:11" ht="12.75">
      <c r="A266" s="16">
        <v>3</v>
      </c>
      <c r="B266" s="16">
        <v>1</v>
      </c>
      <c r="C266" s="16">
        <v>590</v>
      </c>
      <c r="D266" s="16">
        <v>0</v>
      </c>
      <c r="E266" s="17" t="s">
        <v>151</v>
      </c>
      <c r="F266" s="50">
        <v>5000</v>
      </c>
      <c r="G266" s="11">
        <f>SUM(G267:G267)</f>
        <v>0</v>
      </c>
      <c r="H266" s="39">
        <f>SUM(H267:H267)</f>
        <v>5000</v>
      </c>
      <c r="I266" s="33">
        <f>SUM(I267:I267)</f>
        <v>5000</v>
      </c>
      <c r="J266" s="11">
        <f>SUM(J267:J267)</f>
        <v>0</v>
      </c>
      <c r="K266" s="8">
        <f>SUM(K267:K267)</f>
        <v>0</v>
      </c>
    </row>
    <row r="267" spans="1:11" ht="12.75">
      <c r="A267" s="18">
        <v>3</v>
      </c>
      <c r="B267" s="18">
        <v>1</v>
      </c>
      <c r="C267" s="18">
        <v>590</v>
      </c>
      <c r="D267" s="18">
        <v>1</v>
      </c>
      <c r="E267" s="19" t="s">
        <v>5</v>
      </c>
      <c r="F267" s="51">
        <v>5000</v>
      </c>
      <c r="G267" s="30"/>
      <c r="H267" s="40">
        <f>F267+G267</f>
        <v>5000</v>
      </c>
      <c r="I267" s="34">
        <v>5000</v>
      </c>
      <c r="J267" s="30">
        <f>I267-$F267</f>
        <v>0</v>
      </c>
      <c r="K267" s="21">
        <f>I267-$H267</f>
        <v>0</v>
      </c>
    </row>
    <row r="268" spans="1:11" ht="12.75">
      <c r="A268" s="16">
        <v>3</v>
      </c>
      <c r="B268" s="16">
        <v>1</v>
      </c>
      <c r="C268" s="16">
        <v>600</v>
      </c>
      <c r="D268" s="16">
        <v>0</v>
      </c>
      <c r="E268" s="17" t="s">
        <v>152</v>
      </c>
      <c r="F268" s="50">
        <v>500000</v>
      </c>
      <c r="G268" s="11">
        <f>SUM(G269:G269)</f>
        <v>0</v>
      </c>
      <c r="H268" s="39">
        <f>SUM(H269:H269)</f>
        <v>500000</v>
      </c>
      <c r="I268" s="33">
        <f>SUM(I269:I269)</f>
        <v>500000</v>
      </c>
      <c r="J268" s="11">
        <f>SUM(J269:J269)</f>
        <v>0</v>
      </c>
      <c r="K268" s="8">
        <f>SUM(K269:K269)</f>
        <v>0</v>
      </c>
    </row>
    <row r="269" spans="1:11" ht="12.75">
      <c r="A269" s="18">
        <v>3</v>
      </c>
      <c r="B269" s="18">
        <v>1</v>
      </c>
      <c r="C269" s="18">
        <v>600</v>
      </c>
      <c r="D269" s="18">
        <v>1</v>
      </c>
      <c r="E269" s="19" t="s">
        <v>5</v>
      </c>
      <c r="F269" s="51">
        <v>500000</v>
      </c>
      <c r="G269" s="30"/>
      <c r="H269" s="40">
        <f>F269+G269</f>
        <v>500000</v>
      </c>
      <c r="I269" s="34">
        <v>500000</v>
      </c>
      <c r="J269" s="30">
        <f>I269-$F269</f>
        <v>0</v>
      </c>
      <c r="K269" s="21">
        <f>I269-$H269</f>
        <v>0</v>
      </c>
    </row>
    <row r="270" spans="1:11" ht="12.75">
      <c r="A270" s="16">
        <v>3</v>
      </c>
      <c r="B270" s="16">
        <v>1</v>
      </c>
      <c r="C270" s="16">
        <v>610</v>
      </c>
      <c r="D270" s="16">
        <v>0</v>
      </c>
      <c r="E270" s="17" t="s">
        <v>153</v>
      </c>
      <c r="F270" s="50">
        <v>200000</v>
      </c>
      <c r="G270" s="11">
        <f>SUM(G271:G271)</f>
        <v>0</v>
      </c>
      <c r="H270" s="39">
        <f>SUM(H271:H271)</f>
        <v>200000</v>
      </c>
      <c r="I270" s="33">
        <f>SUM(I271:I271)</f>
        <v>200000</v>
      </c>
      <c r="J270" s="11">
        <f>SUM(J271:J271)</f>
        <v>0</v>
      </c>
      <c r="K270" s="8">
        <f>SUM(K271:K271)</f>
        <v>0</v>
      </c>
    </row>
    <row r="271" spans="1:11" ht="12.75">
      <c r="A271" s="18">
        <v>3</v>
      </c>
      <c r="B271" s="18">
        <v>1</v>
      </c>
      <c r="C271" s="18">
        <v>610</v>
      </c>
      <c r="D271" s="18">
        <v>1</v>
      </c>
      <c r="E271" s="19" t="s">
        <v>5</v>
      </c>
      <c r="F271" s="51">
        <v>200000</v>
      </c>
      <c r="G271" s="30"/>
      <c r="H271" s="40">
        <f>F271+G271</f>
        <v>200000</v>
      </c>
      <c r="I271" s="34">
        <v>200000</v>
      </c>
      <c r="J271" s="30">
        <f>I271-$F271</f>
        <v>0</v>
      </c>
      <c r="K271" s="21">
        <f>I271-$H271</f>
        <v>0</v>
      </c>
    </row>
    <row r="272" spans="1:11" ht="12.75">
      <c r="A272" s="16">
        <v>3</v>
      </c>
      <c r="B272" s="16">
        <v>1</v>
      </c>
      <c r="C272" s="16">
        <v>620</v>
      </c>
      <c r="D272" s="16">
        <v>0</v>
      </c>
      <c r="E272" s="17" t="s">
        <v>154</v>
      </c>
      <c r="F272" s="50">
        <v>11000000</v>
      </c>
      <c r="G272" s="11">
        <f>SUM(G273:G273)</f>
        <v>500000</v>
      </c>
      <c r="H272" s="39">
        <f>SUM(H273:H273)</f>
        <v>11500000</v>
      </c>
      <c r="I272" s="33">
        <f>SUM(I273:I273)</f>
        <v>12000000</v>
      </c>
      <c r="J272" s="11">
        <f>SUM(J273:J273)</f>
        <v>1000000</v>
      </c>
      <c r="K272" s="8">
        <f>SUM(K273:K273)</f>
        <v>500000</v>
      </c>
    </row>
    <row r="273" spans="1:11" ht="12.75">
      <c r="A273" s="18">
        <v>3</v>
      </c>
      <c r="B273" s="18">
        <v>1</v>
      </c>
      <c r="C273" s="18">
        <v>620</v>
      </c>
      <c r="D273" s="18">
        <v>1</v>
      </c>
      <c r="E273" s="19" t="s">
        <v>5</v>
      </c>
      <c r="F273" s="51">
        <v>11000000</v>
      </c>
      <c r="G273" s="30">
        <v>500000</v>
      </c>
      <c r="H273" s="40">
        <f>F273+G273</f>
        <v>11500000</v>
      </c>
      <c r="I273" s="34">
        <v>12000000</v>
      </c>
      <c r="J273" s="30">
        <f>I273-$F273</f>
        <v>1000000</v>
      </c>
      <c r="K273" s="21">
        <f>I273-$H273</f>
        <v>500000</v>
      </c>
    </row>
    <row r="274" spans="1:11" ht="12.75">
      <c r="A274" s="5"/>
      <c r="B274" s="5"/>
      <c r="C274" s="5"/>
      <c r="D274" s="5"/>
      <c r="E274" s="3" t="s">
        <v>14</v>
      </c>
      <c r="F274" s="50">
        <v>15325000</v>
      </c>
      <c r="G274" s="11">
        <f>SUM(G251,G253,G255,G257,G259,G261,G264,G266,G268,G270,G272)</f>
        <v>500000</v>
      </c>
      <c r="H274" s="39">
        <f>SUM(H251,H253,H255,H257,H259,H261,H264,H266,H268,H270,H272)</f>
        <v>15825000</v>
      </c>
      <c r="I274" s="33">
        <f>SUM(I251,I253,I255,I257,I259,I261,I264,I266,I268,I270,I272)</f>
        <v>16325000</v>
      </c>
      <c r="J274" s="11">
        <f>SUM(J251,J253,J255,J257,J259,J261,J264,J266,J268,J270,J272)</f>
        <v>1000000</v>
      </c>
      <c r="K274" s="8">
        <f>SUM(K251,K253,K255,K257,K259,K261,K264,K266,K268,K270,K272)</f>
        <v>500000</v>
      </c>
    </row>
    <row r="275" spans="1:11" ht="12.75">
      <c r="A275" s="5"/>
      <c r="B275" s="5"/>
      <c r="C275" s="5"/>
      <c r="D275" s="5"/>
      <c r="E275" s="2"/>
      <c r="F275" s="52"/>
      <c r="G275" s="31"/>
      <c r="H275" s="41"/>
      <c r="I275" s="32"/>
      <c r="J275" s="31"/>
      <c r="K275" s="6"/>
    </row>
    <row r="276" spans="1:11" ht="12.75">
      <c r="A276" s="5"/>
      <c r="B276" s="5"/>
      <c r="C276" s="5"/>
      <c r="D276" s="5"/>
      <c r="E276" s="15" t="s">
        <v>67</v>
      </c>
      <c r="F276" s="52"/>
      <c r="G276" s="31"/>
      <c r="H276" s="41"/>
      <c r="I276" s="32"/>
      <c r="J276" s="31"/>
      <c r="K276" s="6"/>
    </row>
    <row r="277" spans="1:11" ht="12.75">
      <c r="A277" s="5"/>
      <c r="B277" s="5"/>
      <c r="C277" s="5"/>
      <c r="D277" s="5"/>
      <c r="E277" s="2"/>
      <c r="F277" s="52"/>
      <c r="G277" s="31"/>
      <c r="H277" s="41"/>
      <c r="I277" s="32"/>
      <c r="J277" s="31"/>
      <c r="K277" s="6"/>
    </row>
    <row r="278" spans="1:11" ht="12.75">
      <c r="A278" s="16">
        <v>3</v>
      </c>
      <c r="B278" s="16">
        <v>2</v>
      </c>
      <c r="C278" s="16">
        <v>630</v>
      </c>
      <c r="D278" s="16">
        <v>0</v>
      </c>
      <c r="E278" s="17" t="s">
        <v>68</v>
      </c>
      <c r="F278" s="50">
        <v>30000</v>
      </c>
      <c r="G278" s="11">
        <f>SUM(G279)</f>
        <v>0</v>
      </c>
      <c r="H278" s="39">
        <f>SUM(H279)</f>
        <v>30000</v>
      </c>
      <c r="I278" s="33">
        <f>SUM(I279)</f>
        <v>0</v>
      </c>
      <c r="J278" s="11">
        <f>SUM(J279)</f>
        <v>-30000</v>
      </c>
      <c r="K278" s="8">
        <f>SUM(K279)</f>
        <v>-30000</v>
      </c>
    </row>
    <row r="279" spans="1:11" ht="12.75">
      <c r="A279" s="18">
        <v>3</v>
      </c>
      <c r="B279" s="18">
        <v>2</v>
      </c>
      <c r="C279" s="18">
        <v>630</v>
      </c>
      <c r="D279" s="18">
        <v>1</v>
      </c>
      <c r="E279" s="19" t="s">
        <v>5</v>
      </c>
      <c r="F279" s="51">
        <v>30000</v>
      </c>
      <c r="G279" s="30"/>
      <c r="H279" s="40">
        <f>F279+G279</f>
        <v>30000</v>
      </c>
      <c r="I279" s="34">
        <v>0</v>
      </c>
      <c r="J279" s="30">
        <f>I279-$F279</f>
        <v>-30000</v>
      </c>
      <c r="K279" s="21">
        <f>I279-$H279</f>
        <v>-30000</v>
      </c>
    </row>
    <row r="280" spans="1:11" ht="26.25">
      <c r="A280" s="16">
        <v>3</v>
      </c>
      <c r="B280" s="16">
        <v>2</v>
      </c>
      <c r="C280" s="16">
        <v>632</v>
      </c>
      <c r="D280" s="16">
        <v>0</v>
      </c>
      <c r="E280" s="17" t="s">
        <v>179</v>
      </c>
      <c r="F280" s="50">
        <v>100000</v>
      </c>
      <c r="G280" s="11">
        <f>SUM(G281)</f>
        <v>0</v>
      </c>
      <c r="H280" s="39">
        <f>SUM(H281)</f>
        <v>100000</v>
      </c>
      <c r="I280" s="33">
        <f>SUM(I281)</f>
        <v>100000</v>
      </c>
      <c r="J280" s="11">
        <f>SUM(J281)</f>
        <v>0</v>
      </c>
      <c r="K280" s="8">
        <f>SUM(K281)</f>
        <v>0</v>
      </c>
    </row>
    <row r="281" spans="1:11" ht="12.75">
      <c r="A281" s="18">
        <v>3</v>
      </c>
      <c r="B281" s="18">
        <v>2</v>
      </c>
      <c r="C281" s="18">
        <v>632</v>
      </c>
      <c r="D281" s="18">
        <v>1</v>
      </c>
      <c r="E281" s="19" t="s">
        <v>5</v>
      </c>
      <c r="F281" s="51">
        <v>100000</v>
      </c>
      <c r="G281" s="30"/>
      <c r="H281" s="40">
        <f>F281+G281</f>
        <v>100000</v>
      </c>
      <c r="I281" s="34">
        <v>100000</v>
      </c>
      <c r="J281" s="30">
        <f>I281-$F281</f>
        <v>0</v>
      </c>
      <c r="K281" s="21">
        <f>I281-$H281</f>
        <v>0</v>
      </c>
    </row>
    <row r="282" spans="1:11" ht="12.75">
      <c r="A282" s="16">
        <v>3</v>
      </c>
      <c r="B282" s="16">
        <v>2</v>
      </c>
      <c r="C282" s="16">
        <v>635</v>
      </c>
      <c r="D282" s="16">
        <v>0</v>
      </c>
      <c r="E282" s="17" t="s">
        <v>155</v>
      </c>
      <c r="F282" s="50">
        <v>0</v>
      </c>
      <c r="G282" s="11">
        <v>0</v>
      </c>
      <c r="H282" s="39">
        <f>SUM(H283)</f>
        <v>0</v>
      </c>
      <c r="I282" s="35">
        <v>0</v>
      </c>
      <c r="J282" s="11">
        <v>0</v>
      </c>
      <c r="K282" s="8">
        <v>0</v>
      </c>
    </row>
    <row r="283" spans="1:11" ht="12.75">
      <c r="A283" s="18">
        <v>3</v>
      </c>
      <c r="B283" s="18">
        <v>2</v>
      </c>
      <c r="C283" s="18">
        <v>635</v>
      </c>
      <c r="D283" s="18">
        <v>2</v>
      </c>
      <c r="E283" s="19" t="s">
        <v>6</v>
      </c>
      <c r="F283" s="51">
        <v>0</v>
      </c>
      <c r="G283" s="30"/>
      <c r="H283" s="40">
        <f>F283+G283</f>
        <v>0</v>
      </c>
      <c r="I283" s="36">
        <v>0</v>
      </c>
      <c r="J283" s="30">
        <f>I283-$F283</f>
        <v>0</v>
      </c>
      <c r="K283" s="21">
        <f>I283-$H283</f>
        <v>0</v>
      </c>
    </row>
    <row r="284" spans="1:11" ht="12.75">
      <c r="A284" s="16">
        <v>3</v>
      </c>
      <c r="B284" s="16">
        <v>2</v>
      </c>
      <c r="C284" s="16">
        <v>640</v>
      </c>
      <c r="D284" s="16">
        <v>0</v>
      </c>
      <c r="E284" s="17" t="s">
        <v>70</v>
      </c>
      <c r="F284" s="50">
        <v>610000</v>
      </c>
      <c r="G284" s="11">
        <f>SUM(G285:G287)</f>
        <v>0</v>
      </c>
      <c r="H284" s="39">
        <f>SUM(H285:H287)</f>
        <v>610000</v>
      </c>
      <c r="I284" s="33">
        <f>SUM(I285:I287)</f>
        <v>720000</v>
      </c>
      <c r="J284" s="11">
        <f>SUM(J285:J287)</f>
        <v>110000</v>
      </c>
      <c r="K284" s="8">
        <f>SUM(K285:K287)</f>
        <v>110000</v>
      </c>
    </row>
    <row r="285" spans="1:11" ht="12.75">
      <c r="A285" s="18">
        <v>3</v>
      </c>
      <c r="B285" s="18">
        <v>2</v>
      </c>
      <c r="C285" s="18">
        <v>640</v>
      </c>
      <c r="D285" s="18">
        <v>1</v>
      </c>
      <c r="E285" s="19" t="s">
        <v>5</v>
      </c>
      <c r="F285" s="51">
        <v>10000</v>
      </c>
      <c r="G285" s="30"/>
      <c r="H285" s="40">
        <f>F285+G285</f>
        <v>10000</v>
      </c>
      <c r="I285" s="34">
        <v>20000</v>
      </c>
      <c r="J285" s="30">
        <f>I285-$F285</f>
        <v>10000</v>
      </c>
      <c r="K285" s="21">
        <f>I285-$H285</f>
        <v>10000</v>
      </c>
    </row>
    <row r="286" spans="1:11" ht="12.75">
      <c r="A286" s="18">
        <v>3</v>
      </c>
      <c r="B286" s="18">
        <v>2</v>
      </c>
      <c r="C286" s="18">
        <v>640</v>
      </c>
      <c r="D286" s="18">
        <v>2</v>
      </c>
      <c r="E286" s="19" t="s">
        <v>6</v>
      </c>
      <c r="F286" s="51">
        <v>400000</v>
      </c>
      <c r="G286" s="30"/>
      <c r="H286" s="40">
        <f>F286+G286</f>
        <v>400000</v>
      </c>
      <c r="I286" s="34">
        <v>400000</v>
      </c>
      <c r="J286" s="30">
        <f>I286-$F286</f>
        <v>0</v>
      </c>
      <c r="K286" s="21">
        <f>I286-$H286</f>
        <v>0</v>
      </c>
    </row>
    <row r="287" spans="1:11" ht="12.75">
      <c r="A287" s="18">
        <v>3</v>
      </c>
      <c r="B287" s="18">
        <v>2</v>
      </c>
      <c r="C287" s="18">
        <v>640</v>
      </c>
      <c r="D287" s="18">
        <v>3</v>
      </c>
      <c r="E287" s="19" t="s">
        <v>7</v>
      </c>
      <c r="F287" s="51">
        <v>200000</v>
      </c>
      <c r="G287" s="30"/>
      <c r="H287" s="40">
        <f>F287+G287</f>
        <v>200000</v>
      </c>
      <c r="I287" s="34">
        <v>300000</v>
      </c>
      <c r="J287" s="30">
        <f>I287-$F287</f>
        <v>100000</v>
      </c>
      <c r="K287" s="21">
        <f>I287-$H287</f>
        <v>100000</v>
      </c>
    </row>
    <row r="288" spans="1:11" ht="12.75">
      <c r="A288" s="16">
        <v>3</v>
      </c>
      <c r="B288" s="16">
        <v>2</v>
      </c>
      <c r="C288" s="16">
        <v>650</v>
      </c>
      <c r="D288" s="16">
        <v>0</v>
      </c>
      <c r="E288" s="17" t="s">
        <v>71</v>
      </c>
      <c r="F288" s="50">
        <v>3200000</v>
      </c>
      <c r="G288" s="11">
        <f>SUM(G289:G291)</f>
        <v>0</v>
      </c>
      <c r="H288" s="39">
        <f>SUM(H289:H291)</f>
        <v>3200000</v>
      </c>
      <c r="I288" s="33">
        <f>SUM(I289:I291)</f>
        <v>3400000</v>
      </c>
      <c r="J288" s="11">
        <f>SUM(J289:J291)</f>
        <v>200000</v>
      </c>
      <c r="K288" s="8">
        <f>SUM(K289:K291)</f>
        <v>200000</v>
      </c>
    </row>
    <row r="289" spans="1:11" ht="12.75">
      <c r="A289" s="18">
        <v>3</v>
      </c>
      <c r="B289" s="18">
        <v>2</v>
      </c>
      <c r="C289" s="18">
        <v>650</v>
      </c>
      <c r="D289" s="18">
        <v>1</v>
      </c>
      <c r="E289" s="19" t="s">
        <v>5</v>
      </c>
      <c r="F289" s="51">
        <v>500000</v>
      </c>
      <c r="G289" s="30"/>
      <c r="H289" s="40">
        <f>F289+G289</f>
        <v>500000</v>
      </c>
      <c r="I289" s="34">
        <v>700000</v>
      </c>
      <c r="J289" s="30">
        <f>I289-$F289</f>
        <v>200000</v>
      </c>
      <c r="K289" s="21">
        <f>I289-$H289</f>
        <v>200000</v>
      </c>
    </row>
    <row r="290" spans="1:11" ht="12.75">
      <c r="A290" s="18">
        <v>3</v>
      </c>
      <c r="B290" s="18">
        <v>2</v>
      </c>
      <c r="C290" s="18">
        <v>650</v>
      </c>
      <c r="D290" s="18">
        <v>2</v>
      </c>
      <c r="E290" s="19" t="s">
        <v>6</v>
      </c>
      <c r="F290" s="51">
        <v>1500000</v>
      </c>
      <c r="G290" s="30"/>
      <c r="H290" s="40">
        <f>F290+G290</f>
        <v>1500000</v>
      </c>
      <c r="I290" s="34">
        <v>1500000</v>
      </c>
      <c r="J290" s="30">
        <f>I290-$F290</f>
        <v>0</v>
      </c>
      <c r="K290" s="21">
        <f>I290-$H290</f>
        <v>0</v>
      </c>
    </row>
    <row r="291" spans="1:11" ht="12.75">
      <c r="A291" s="18">
        <v>3</v>
      </c>
      <c r="B291" s="18">
        <v>2</v>
      </c>
      <c r="C291" s="18">
        <v>650</v>
      </c>
      <c r="D291" s="18">
        <v>3</v>
      </c>
      <c r="E291" s="19" t="s">
        <v>7</v>
      </c>
      <c r="F291" s="51">
        <v>1200000</v>
      </c>
      <c r="G291" s="30"/>
      <c r="H291" s="40">
        <f>F291+G291</f>
        <v>1200000</v>
      </c>
      <c r="I291" s="34">
        <v>1200000</v>
      </c>
      <c r="J291" s="30">
        <f>I291-$F291</f>
        <v>0</v>
      </c>
      <c r="K291" s="21">
        <f>I291-$H291</f>
        <v>0</v>
      </c>
    </row>
    <row r="292" spans="1:11" ht="12.75">
      <c r="A292" s="16">
        <v>3</v>
      </c>
      <c r="B292" s="16">
        <v>2</v>
      </c>
      <c r="C292" s="16">
        <v>800</v>
      </c>
      <c r="D292" s="16">
        <v>0</v>
      </c>
      <c r="E292" s="17" t="s">
        <v>72</v>
      </c>
      <c r="F292" s="50">
        <v>350000</v>
      </c>
      <c r="G292" s="11">
        <f>SUM(G293:G293)</f>
        <v>1330000</v>
      </c>
      <c r="H292" s="39">
        <f>SUM(H293:H293)</f>
        <v>1680000</v>
      </c>
      <c r="I292" s="33">
        <f>SUM(I293:I293)</f>
        <v>680000</v>
      </c>
      <c r="J292" s="11">
        <f>SUM(J293:J293)</f>
        <v>330000</v>
      </c>
      <c r="K292" s="8">
        <f>SUM(K293:K293)</f>
        <v>-1000000</v>
      </c>
    </row>
    <row r="293" spans="1:11" ht="12.75">
      <c r="A293" s="18">
        <v>3</v>
      </c>
      <c r="B293" s="18">
        <v>2</v>
      </c>
      <c r="C293" s="18">
        <v>800</v>
      </c>
      <c r="D293" s="18">
        <v>1</v>
      </c>
      <c r="E293" s="19" t="s">
        <v>5</v>
      </c>
      <c r="F293" s="51">
        <v>350000</v>
      </c>
      <c r="G293" s="30">
        <v>1330000</v>
      </c>
      <c r="H293" s="40">
        <f>F293+G293</f>
        <v>1680000</v>
      </c>
      <c r="I293" s="34">
        <v>680000</v>
      </c>
      <c r="J293" s="30">
        <f>I293-$F293</f>
        <v>330000</v>
      </c>
      <c r="K293" s="21">
        <f>I293-$H293</f>
        <v>-1000000</v>
      </c>
    </row>
    <row r="294" spans="1:11" ht="12.75">
      <c r="A294" s="16">
        <v>3</v>
      </c>
      <c r="B294" s="16">
        <v>2</v>
      </c>
      <c r="C294" s="16">
        <v>999</v>
      </c>
      <c r="D294" s="16">
        <v>0</v>
      </c>
      <c r="E294" s="17" t="s">
        <v>73</v>
      </c>
      <c r="F294" s="50">
        <v>0</v>
      </c>
      <c r="G294" s="11">
        <f>SUM(G295)</f>
        <v>0</v>
      </c>
      <c r="H294" s="39">
        <f>SUM(H295)</f>
        <v>0</v>
      </c>
      <c r="I294" s="33">
        <f>SUM(I295)</f>
        <v>0</v>
      </c>
      <c r="J294" s="11">
        <f>SUM(J295)</f>
        <v>0</v>
      </c>
      <c r="K294" s="8">
        <f>SUM(K295)</f>
        <v>0</v>
      </c>
    </row>
    <row r="295" spans="1:11" ht="12.75">
      <c r="A295" s="18">
        <v>3</v>
      </c>
      <c r="B295" s="18">
        <v>2</v>
      </c>
      <c r="C295" s="18">
        <v>999</v>
      </c>
      <c r="D295" s="18">
        <v>1</v>
      </c>
      <c r="E295" s="19" t="s">
        <v>5</v>
      </c>
      <c r="F295" s="51">
        <v>0</v>
      </c>
      <c r="G295" s="30"/>
      <c r="H295" s="40">
        <f>F295+G295</f>
        <v>0</v>
      </c>
      <c r="I295" s="34">
        <v>0</v>
      </c>
      <c r="J295" s="30">
        <f>I295-$F295</f>
        <v>0</v>
      </c>
      <c r="K295" s="21">
        <f>I295-$H295</f>
        <v>0</v>
      </c>
    </row>
    <row r="296" spans="1:11" ht="12.75">
      <c r="A296" s="5"/>
      <c r="B296" s="5"/>
      <c r="C296" s="5"/>
      <c r="D296" s="5"/>
      <c r="E296" s="3" t="s">
        <v>17</v>
      </c>
      <c r="F296" s="50">
        <v>4290000</v>
      </c>
      <c r="G296" s="11">
        <f>SUM(G280,G282,G284,G288,G292,G294,G278)</f>
        <v>1330000</v>
      </c>
      <c r="H296" s="39">
        <f>SUM(H280,H282,H284,H288,H292,H294,H278)</f>
        <v>5620000</v>
      </c>
      <c r="I296" s="33">
        <f>SUM(I280,I282,I284,I288,I292,I294,I278)</f>
        <v>4900000</v>
      </c>
      <c r="J296" s="11">
        <f>SUM(J280,J282,J284,J288,J292,J294,J278)</f>
        <v>610000</v>
      </c>
      <c r="K296" s="8">
        <f>SUM(K280,K282,K284,K288,K292,K294,K278)</f>
        <v>-720000</v>
      </c>
    </row>
    <row r="297" spans="1:11" ht="12.75">
      <c r="A297" s="5"/>
      <c r="B297" s="5"/>
      <c r="C297" s="5"/>
      <c r="D297" s="5"/>
      <c r="E297" s="3"/>
      <c r="F297" s="50"/>
      <c r="G297" s="31"/>
      <c r="H297" s="41"/>
      <c r="I297" s="33"/>
      <c r="J297" s="31"/>
      <c r="K297" s="6"/>
    </row>
    <row r="298" spans="1:11" ht="12.75">
      <c r="A298" s="5"/>
      <c r="B298" s="5"/>
      <c r="C298" s="5"/>
      <c r="D298" s="5"/>
      <c r="E298" s="3" t="s">
        <v>74</v>
      </c>
      <c r="F298" s="50">
        <v>19615000</v>
      </c>
      <c r="G298" s="9">
        <f>SUM(G296,G274)</f>
        <v>1830000</v>
      </c>
      <c r="H298" s="39">
        <f>SUM(H296,H274)</f>
        <v>21445000</v>
      </c>
      <c r="I298" s="33">
        <f>SUM(I296,I274)</f>
        <v>21225000</v>
      </c>
      <c r="J298" s="9">
        <f>SUM(J296,J274)</f>
        <v>1610000</v>
      </c>
      <c r="K298" s="8">
        <f>SUM(K296,K274)</f>
        <v>-220000</v>
      </c>
    </row>
    <row r="299" spans="1:11" ht="12.75">
      <c r="A299" s="5"/>
      <c r="B299" s="5"/>
      <c r="C299" s="5"/>
      <c r="D299" s="5"/>
      <c r="E299" s="3"/>
      <c r="F299" s="50"/>
      <c r="G299" s="31"/>
      <c r="H299" s="41"/>
      <c r="I299" s="33"/>
      <c r="J299" s="31"/>
      <c r="K299" s="6"/>
    </row>
    <row r="300" spans="1:11" ht="12.75">
      <c r="A300" s="5"/>
      <c r="B300" s="5"/>
      <c r="C300" s="5"/>
      <c r="D300" s="5"/>
      <c r="E300" s="3" t="s">
        <v>157</v>
      </c>
      <c r="F300" s="50">
        <v>30358400</v>
      </c>
      <c r="G300" s="9">
        <f>SUM(G298,G243,G228,G6)</f>
        <v>3645926.54</v>
      </c>
      <c r="H300" s="39">
        <f>SUM(H298,H243,H228,H6)</f>
        <v>34004326.54</v>
      </c>
      <c r="I300" s="33">
        <f>SUM(I298,I243,I228,I6)</f>
        <v>32627400</v>
      </c>
      <c r="J300" s="9">
        <f>SUM(J298,J243,J228,J6)</f>
        <v>2269000</v>
      </c>
      <c r="K300" s="8">
        <f>SUM(K298,K243,K228,K6)</f>
        <v>-1376926.54</v>
      </c>
    </row>
    <row r="301" spans="1:11" ht="12.75">
      <c r="A301" s="4"/>
      <c r="B301" s="4"/>
      <c r="C301" s="4"/>
      <c r="D301" s="4"/>
      <c r="E301" s="1"/>
      <c r="F301" s="13"/>
      <c r="G301" s="7"/>
      <c r="H301" s="7"/>
      <c r="I301" s="12"/>
      <c r="J301" s="7"/>
      <c r="K301" s="7"/>
    </row>
    <row r="302" spans="1:11" ht="12.75">
      <c r="A302" s="4"/>
      <c r="B302" s="4"/>
      <c r="C302" s="4"/>
      <c r="D302" s="4"/>
      <c r="E302" s="1"/>
      <c r="F302" s="12"/>
      <c r="G302" s="7"/>
      <c r="H302" s="7"/>
      <c r="I302" s="13"/>
      <c r="J302" s="7"/>
      <c r="K302" s="7"/>
    </row>
    <row r="303" spans="7:11" ht="12.75">
      <c r="G303" s="7"/>
      <c r="I303" s="12"/>
      <c r="J303" s="7"/>
      <c r="K303" s="7"/>
    </row>
  </sheetData>
  <sheetProtection/>
  <autoFilter ref="D1:D302"/>
  <mergeCells count="11">
    <mergeCell ref="I2:K2"/>
    <mergeCell ref="I3:I4"/>
    <mergeCell ref="J3:K3"/>
    <mergeCell ref="A2:A4"/>
    <mergeCell ref="B2:B4"/>
    <mergeCell ref="C2:C4"/>
    <mergeCell ref="D2:D4"/>
    <mergeCell ref="F3:F4"/>
    <mergeCell ref="H3:H4"/>
    <mergeCell ref="F2:H2"/>
    <mergeCell ref="G3:G4"/>
  </mergeCells>
  <printOptions/>
  <pageMargins left="0.3937007874015748" right="0.3937007874015748" top="0.5905511811023623" bottom="0.3937007874015748" header="0.2362204724409449" footer="0.15748031496062992"/>
  <pageSetup fitToHeight="0" horizontalDpi="600" verticalDpi="600" orientation="landscape" paperSize="9" scale="81" r:id="rId1"/>
  <headerFooter alignWithMargins="0">
    <oddHeader>&amp;C&amp;14&amp;UConsorzio di bonifica Territori del Mincio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Battisti</dc:creator>
  <cp:keywords/>
  <dc:description/>
  <cp:lastModifiedBy>Andrea Brusini</cp:lastModifiedBy>
  <cp:lastPrinted>2022-12-14T10:56:15Z</cp:lastPrinted>
  <dcterms:created xsi:type="dcterms:W3CDTF">2013-01-08T17:12:20Z</dcterms:created>
  <dcterms:modified xsi:type="dcterms:W3CDTF">2023-01-16T07:46:14Z</dcterms:modified>
  <cp:category/>
  <cp:version/>
  <cp:contentType/>
  <cp:contentStatus/>
</cp:coreProperties>
</file>